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Bahan Evaluasi - Yg belum\"/>
    </mc:Choice>
  </mc:AlternateContent>
  <xr:revisionPtr revIDLastSave="0" documentId="13_ncr:1_{76EEE830-6EEA-40F4-9F32-FD6ECCC0D5FA}" xr6:coauthVersionLast="47" xr6:coauthVersionMax="47" xr10:uidLastSave="{00000000-0000-0000-0000-000000000000}"/>
  <bookViews>
    <workbookView xWindow="-108" yWindow="-108" windowWidth="23256" windowHeight="14616" xr2:uid="{00000000-000D-0000-FFFF-FFFF00000000}"/>
  </bookViews>
  <sheets>
    <sheet name="Hitung Indeks" sheetId="3" r:id="rId1"/>
  </sheets>
  <definedNames>
    <definedName name="_Hlk34328479" localSheetId="0">'Hitung Indeks'!$C$22</definedName>
    <definedName name="_xlnm.Print_Titles" localSheetId="0">'Hitung Indeks'!$5:$5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3" l="1"/>
  <c r="K62" i="3" l="1"/>
  <c r="K63" i="3"/>
  <c r="K64" i="3"/>
  <c r="K65" i="3"/>
  <c r="K60" i="3"/>
  <c r="K50" i="3"/>
  <c r="K51" i="3"/>
  <c r="K52" i="3"/>
  <c r="K53" i="3"/>
  <c r="K54" i="3"/>
  <c r="K55" i="3"/>
  <c r="K56" i="3"/>
  <c r="K57" i="3"/>
  <c r="K58" i="3"/>
  <c r="K49" i="3"/>
  <c r="K45" i="3"/>
  <c r="K46" i="3"/>
  <c r="K44" i="3"/>
  <c r="K36" i="3"/>
  <c r="K37" i="3"/>
  <c r="K38" i="3"/>
  <c r="K39" i="3"/>
  <c r="K40" i="3"/>
  <c r="K41" i="3"/>
  <c r="K42" i="3"/>
  <c r="K35" i="3"/>
  <c r="K32" i="3"/>
  <c r="K31" i="3"/>
  <c r="K29" i="3"/>
  <c r="K27" i="3"/>
  <c r="K28" i="3"/>
  <c r="K26" i="3"/>
  <c r="K22" i="3"/>
  <c r="K23" i="3"/>
  <c r="K24" i="3"/>
  <c r="K21" i="3"/>
  <c r="K10" i="3"/>
  <c r="K11" i="3"/>
  <c r="K12" i="3"/>
  <c r="K13" i="3"/>
  <c r="K14" i="3"/>
  <c r="K15" i="3"/>
  <c r="K16" i="3"/>
  <c r="K17" i="3"/>
  <c r="K18" i="3"/>
  <c r="D59" i="3"/>
  <c r="E65" i="3" s="1"/>
  <c r="J65" i="3" s="1"/>
  <c r="D48" i="3"/>
  <c r="E55" i="3" s="1"/>
  <c r="J55" i="3" s="1"/>
  <c r="D43" i="3"/>
  <c r="E46" i="3" s="1"/>
  <c r="D34" i="3"/>
  <c r="E38" i="3" s="1"/>
  <c r="D30" i="3"/>
  <c r="E31" i="3" s="1"/>
  <c r="J31" i="3" s="1"/>
  <c r="D25" i="3"/>
  <c r="E28" i="3" s="1"/>
  <c r="J28" i="3" s="1"/>
  <c r="D20" i="3"/>
  <c r="E21" i="3" s="1"/>
  <c r="J21" i="3" s="1"/>
  <c r="D8" i="3"/>
  <c r="E10" i="3" s="1"/>
  <c r="E22" i="3" l="1"/>
  <c r="H22" i="3"/>
  <c r="J22" i="3"/>
  <c r="H46" i="3"/>
  <c r="J46" i="3"/>
  <c r="H10" i="3"/>
  <c r="J10" i="3"/>
  <c r="H38" i="3"/>
  <c r="J38" i="3"/>
  <c r="E29" i="3"/>
  <c r="J29" i="3" s="1"/>
  <c r="E24" i="3"/>
  <c r="E63" i="3"/>
  <c r="J63" i="3" s="1"/>
  <c r="E23" i="3"/>
  <c r="E27" i="3"/>
  <c r="D19" i="3"/>
  <c r="E20" i="3" s="1"/>
  <c r="E60" i="3"/>
  <c r="J60" i="3" s="1"/>
  <c r="E64" i="3"/>
  <c r="J64" i="3" s="1"/>
  <c r="E16" i="3"/>
  <c r="E32" i="3"/>
  <c r="J32" i="3" s="1"/>
  <c r="E45" i="3"/>
  <c r="E62" i="3"/>
  <c r="J62" i="3" s="1"/>
  <c r="E54" i="3"/>
  <c r="J54" i="3" s="1"/>
  <c r="E17" i="3"/>
  <c r="E53" i="3"/>
  <c r="J53" i="3" s="1"/>
  <c r="E37" i="3"/>
  <c r="E14" i="3"/>
  <c r="E42" i="3"/>
  <c r="E49" i="3"/>
  <c r="E61" i="3"/>
  <c r="J61" i="3" s="1"/>
  <c r="D47" i="3"/>
  <c r="E48" i="3" s="1"/>
  <c r="E13" i="3"/>
  <c r="E26" i="3"/>
  <c r="E41" i="3"/>
  <c r="E58" i="3"/>
  <c r="E50" i="3"/>
  <c r="E35" i="3"/>
  <c r="E36" i="3"/>
  <c r="E15" i="3"/>
  <c r="E52" i="3"/>
  <c r="J52" i="3" s="1"/>
  <c r="E51" i="3"/>
  <c r="J51" i="3" s="1"/>
  <c r="D33" i="3"/>
  <c r="E43" i="3" s="1"/>
  <c r="E12" i="3"/>
  <c r="E40" i="3"/>
  <c r="E57" i="3"/>
  <c r="E9" i="3"/>
  <c r="E11" i="3"/>
  <c r="E39" i="3"/>
  <c r="E56" i="3"/>
  <c r="E44" i="3"/>
  <c r="E18" i="3"/>
  <c r="H29" i="3"/>
  <c r="H21" i="3"/>
  <c r="D7" i="3"/>
  <c r="E59" i="3" l="1"/>
  <c r="J59" i="3" s="1"/>
  <c r="H17" i="3"/>
  <c r="J17" i="3"/>
  <c r="H57" i="3"/>
  <c r="J57" i="3"/>
  <c r="H35" i="3"/>
  <c r="J35" i="3"/>
  <c r="H44" i="3"/>
  <c r="J44" i="3"/>
  <c r="H36" i="3"/>
  <c r="J36" i="3"/>
  <c r="H58" i="3"/>
  <c r="J58" i="3"/>
  <c r="H15" i="3"/>
  <c r="J15" i="3"/>
  <c r="H18" i="3"/>
  <c r="J18" i="3"/>
  <c r="H50" i="3"/>
  <c r="J50" i="3"/>
  <c r="H42" i="3"/>
  <c r="J42" i="3"/>
  <c r="H39" i="3"/>
  <c r="J39" i="3"/>
  <c r="H41" i="3"/>
  <c r="J41" i="3"/>
  <c r="H37" i="3"/>
  <c r="J37" i="3"/>
  <c r="H16" i="3"/>
  <c r="J16" i="3"/>
  <c r="H56" i="3"/>
  <c r="J56" i="3"/>
  <c r="H14" i="3"/>
  <c r="J14" i="3"/>
  <c r="H26" i="3"/>
  <c r="J26" i="3"/>
  <c r="E25" i="3"/>
  <c r="H27" i="3"/>
  <c r="J27" i="3"/>
  <c r="H40" i="3"/>
  <c r="J40" i="3"/>
  <c r="H49" i="3"/>
  <c r="J49" i="3"/>
  <c r="H23" i="3"/>
  <c r="H20" i="3" s="1"/>
  <c r="J23" i="3"/>
  <c r="J20" i="3" s="1"/>
  <c r="E30" i="3"/>
  <c r="J30" i="3" s="1"/>
  <c r="H45" i="3"/>
  <c r="J45" i="3"/>
  <c r="H12" i="3"/>
  <c r="J12" i="3"/>
  <c r="H24" i="3"/>
  <c r="J24" i="3"/>
  <c r="H11" i="3"/>
  <c r="J11" i="3"/>
  <c r="H9" i="3"/>
  <c r="J9" i="3"/>
  <c r="H13" i="3"/>
  <c r="J13" i="3"/>
  <c r="E34" i="3"/>
  <c r="G20" i="3"/>
  <c r="D86" i="3" s="1"/>
  <c r="D66" i="3"/>
  <c r="E8" i="3"/>
  <c r="H32" i="3"/>
  <c r="H54" i="3"/>
  <c r="H31" i="3"/>
  <c r="H53" i="3"/>
  <c r="H28" i="3"/>
  <c r="H52" i="3"/>
  <c r="H55" i="3"/>
  <c r="H65" i="3"/>
  <c r="H51" i="3"/>
  <c r="G34" i="3" l="1"/>
  <c r="D89" i="3" s="1"/>
  <c r="H34" i="3"/>
  <c r="J48" i="3"/>
  <c r="J47" i="3" s="1"/>
  <c r="H8" i="3"/>
  <c r="H7" i="3" s="1"/>
  <c r="D78" i="3" s="1"/>
  <c r="G43" i="3"/>
  <c r="D90" i="3" s="1"/>
  <c r="H43" i="3"/>
  <c r="H33" i="3" s="1"/>
  <c r="D80" i="3" s="1"/>
  <c r="J34" i="3"/>
  <c r="J25" i="3"/>
  <c r="J19" i="3" s="1"/>
  <c r="G8" i="3"/>
  <c r="D85" i="3" s="1"/>
  <c r="G25" i="3"/>
  <c r="D87" i="3" s="1"/>
  <c r="J8" i="3"/>
  <c r="J7" i="3" s="1"/>
  <c r="H30" i="3"/>
  <c r="H48" i="3"/>
  <c r="H25" i="3"/>
  <c r="G48" i="3"/>
  <c r="D91" i="3" s="1"/>
  <c r="G30" i="3"/>
  <c r="D88" i="3" s="1"/>
  <c r="H63" i="3"/>
  <c r="H60" i="3"/>
  <c r="H64" i="3"/>
  <c r="H61" i="3"/>
  <c r="H62" i="3"/>
  <c r="J43" i="3" l="1"/>
  <c r="J33" i="3" s="1"/>
  <c r="J66" i="3" s="1"/>
  <c r="H19" i="3"/>
  <c r="D79" i="3" s="1"/>
  <c r="H59" i="3"/>
  <c r="H47" i="3" s="1"/>
  <c r="D81" i="3" s="1"/>
  <c r="G59" i="3"/>
  <c r="D92" i="3" s="1"/>
  <c r="H66" i="3" l="1"/>
</calcChain>
</file>

<file path=xl/sharedStrings.xml><?xml version="1.0" encoding="utf-8"?>
<sst xmlns="http://schemas.openxmlformats.org/spreadsheetml/2006/main" count="472" uniqueCount="239">
  <si>
    <t>Deskripsi</t>
  </si>
  <si>
    <t>Bobot</t>
  </si>
  <si>
    <t>Bobot Aspek</t>
  </si>
  <si>
    <t>TK Final</t>
  </si>
  <si>
    <t>Indeks Akhir</t>
  </si>
  <si>
    <t>Domain 1</t>
  </si>
  <si>
    <t>Aspek 1</t>
  </si>
  <si>
    <t>Kebijakan Tata Kelola SPBE</t>
  </si>
  <si>
    <t>Indikator 1</t>
  </si>
  <si>
    <t>Indikator 2</t>
  </si>
  <si>
    <t>Indikator 3</t>
  </si>
  <si>
    <t>Indikator 4</t>
  </si>
  <si>
    <t>Indikator 5</t>
  </si>
  <si>
    <t>Indikator 6</t>
  </si>
  <si>
    <t>Indikator 7</t>
  </si>
  <si>
    <t>Aspek 2</t>
  </si>
  <si>
    <t>Indikator 8</t>
  </si>
  <si>
    <t>Indikator 9</t>
  </si>
  <si>
    <t>Indikator 10</t>
  </si>
  <si>
    <t>Indikator 11</t>
  </si>
  <si>
    <t>Indikator 12</t>
  </si>
  <si>
    <t>Indikator 13</t>
  </si>
  <si>
    <t>Indikator 14</t>
  </si>
  <si>
    <t>Indikator 15</t>
  </si>
  <si>
    <t>Indikator 16</t>
  </si>
  <si>
    <t>Indikator 17</t>
  </si>
  <si>
    <t>Domain 2</t>
  </si>
  <si>
    <t>Tata Kelola SPBE</t>
  </si>
  <si>
    <t>Aspek 3</t>
  </si>
  <si>
    <t>Indikator 18</t>
  </si>
  <si>
    <t>Indikator 19</t>
  </si>
  <si>
    <t>Aspek 4</t>
  </si>
  <si>
    <t>Indikator 20</t>
  </si>
  <si>
    <t>Indikator 21</t>
  </si>
  <si>
    <t>Aspek 5</t>
  </si>
  <si>
    <t>Teknologi Informasi dan Komunikasi</t>
  </si>
  <si>
    <t>Indikator 22</t>
  </si>
  <si>
    <t>Indikator 23</t>
  </si>
  <si>
    <t>Indikator 24</t>
  </si>
  <si>
    <t>Domain 3</t>
  </si>
  <si>
    <t>Layanan SPBE</t>
  </si>
  <si>
    <t>Aspek 6</t>
  </si>
  <si>
    <t>Layanan Administrasi Pemerintahan Berbasis Elektronik</t>
  </si>
  <si>
    <t>Indikator 25</t>
  </si>
  <si>
    <t>Indikator 26</t>
  </si>
  <si>
    <t>Indikator 27</t>
  </si>
  <si>
    <t>Indikator 28</t>
  </si>
  <si>
    <t>Indikator 29</t>
  </si>
  <si>
    <t>Indikator 30</t>
  </si>
  <si>
    <t>Indikator 31</t>
  </si>
  <si>
    <t>Aspek 7</t>
  </si>
  <si>
    <t>Layanan Publik Berbasis Elektronik</t>
  </si>
  <si>
    <t>Indikator 32</t>
  </si>
  <si>
    <t>Indikator 33</t>
  </si>
  <si>
    <t>Indikator 34</t>
  </si>
  <si>
    <t>Indeks SPBE</t>
  </si>
  <si>
    <t>Pengukuran dari setiap tingkat kematangan diberi nilai sebagai berikut:</t>
  </si>
  <si>
    <t>1)   Tingkat 1 (satu) diberi nilai 1 (satu).</t>
  </si>
  <si>
    <t>2)   Tingkat 2 (dua) diberi nilai 2 (dua).</t>
  </si>
  <si>
    <t>3)   Tingkat 3 (tiga) diberi nilai 3 (tiga).</t>
  </si>
  <si>
    <t>4)   Tingkat 4 (empat) diberi nilai 4 (empat).</t>
  </si>
  <si>
    <t>5)   Tingkat 5 (lima) diberi nilai 5 (lima).</t>
  </si>
  <si>
    <t>TK Final Adj</t>
  </si>
  <si>
    <t>Nilai Asal</t>
  </si>
  <si>
    <t>Ket.</t>
  </si>
  <si>
    <t>Output</t>
  </si>
  <si>
    <t>MATRIKS RENCANA PENINGKATAN PENERAPAN/INDEKS SPBE (RACI)</t>
  </si>
  <si>
    <t>Kebijakan Internal SPBE</t>
  </si>
  <si>
    <t>Domain 4</t>
  </si>
  <si>
    <t>Manajemen SPBE</t>
  </si>
  <si>
    <t>Perencanaan Strategis SPBE</t>
  </si>
  <si>
    <t>Penyelenggara SPBE</t>
  </si>
  <si>
    <t>Tingkat Kematangan Arsitektur SPBE Instansi Pusat/Pemerintah Daerah</t>
  </si>
  <si>
    <t>Tingkat Kematangan Peta Rencana SPBE Instansi Pusat/Pemerintah Daerah</t>
  </si>
  <si>
    <t>Tingkat Kematangan Keterpaduan Rencana dan Anggaran SPBE</t>
  </si>
  <si>
    <t>Tingkat Kematangan Inovasi Proses Bisnis SPBE</t>
  </si>
  <si>
    <t>Tingkat Kematangan Pembangunan Aplikasi SPBE</t>
  </si>
  <si>
    <t>Tingkat Kematangan Layanan Pusat Data</t>
  </si>
  <si>
    <t>Tingkat Kematangan Layanan Jaringan Intra Instansi Pusat/Pemerintah Daerah</t>
  </si>
  <si>
    <t>Tingkat Tematangan Penggunaan Sistem Penghubung Layanan Instansi Pusat/Pemerintah Daerah</t>
  </si>
  <si>
    <t>Tingkat Kematangan Pelaksanaan Tim Koordinasi SPBE Instansi Pusat/Pemerintah Daerah</t>
  </si>
  <si>
    <t>Tingkat Kematangan Kolaborasi Penerapan SPBE</t>
  </si>
  <si>
    <t>Penerapan Manajemen SPBE</t>
  </si>
  <si>
    <t>Pelaksanaan Audit TIK</t>
  </si>
  <si>
    <t>Tingkat Kematangan Penerapan Manajemen Risiko SPBE</t>
  </si>
  <si>
    <t xml:space="preserve">Tingkat Kematangan Penerapan Manajemen Keamanan Informasi </t>
  </si>
  <si>
    <t>Tingkat Kematangan Penerapan Manajemen Data</t>
  </si>
  <si>
    <t>Tingkat Kematangan Penerapan Manajemen Aset TIK</t>
  </si>
  <si>
    <t>Tingkat Kematangan Penerapan Kompetensi Sumber Daya Manusia</t>
  </si>
  <si>
    <t>Tingkat Kematangan Penerapan Manajemen Pengetahuan</t>
  </si>
  <si>
    <t xml:space="preserve">Tingkat Kematangan Penerapan Manajemen Perubahan </t>
  </si>
  <si>
    <t>Tingkat Kematangan Penerapan Manajemen Layanan SPBE</t>
  </si>
  <si>
    <t>Indikator 35</t>
  </si>
  <si>
    <t>Indikator 36</t>
  </si>
  <si>
    <t>Indikator 37</t>
  </si>
  <si>
    <t>Indikator 38</t>
  </si>
  <si>
    <t>Indikator 39</t>
  </si>
  <si>
    <t>Indikator 40</t>
  </si>
  <si>
    <t>Indikator 41</t>
  </si>
  <si>
    <t>Tingkat Kematangan Layanan Perencanaan</t>
  </si>
  <si>
    <t>Tingkat Kematangan Layanan Penganggaran</t>
  </si>
  <si>
    <t>Tingkat Kematangan Layanan Keuangan</t>
  </si>
  <si>
    <t>Tingkat Kematangan Layanan Pengadaan Barang dan Jasa</t>
  </si>
  <si>
    <t>Tingkat Kematangan Layanan Kepegawaian</t>
  </si>
  <si>
    <t>Tingkat Kematangan Layanan Kearsipan Dinamis</t>
  </si>
  <si>
    <t>Tingkat Kematangan Layanan Pengelolaan Barang Milik Negara/Daerah</t>
  </si>
  <si>
    <t>Tingkat Kematangan Layanan Pengawasan Internal Pemerintah</t>
  </si>
  <si>
    <t>Tingkat Kematangan Layanan Akuntabilitas Kinerja Organisasi</t>
  </si>
  <si>
    <t>Tingkat Kematangan Layanan Kinerja Pegawai</t>
  </si>
  <si>
    <t>Tingkat Kematangan Pelaksanaan Audit Infrastruktur SPBE</t>
  </si>
  <si>
    <t>Tingkat Kematangan Pelaksanaan Audit Aplikasi SPBE</t>
  </si>
  <si>
    <t>Tingkat Kematangan Pelaksanaan Audit Keamanan SPBE</t>
  </si>
  <si>
    <t>Indikator 42</t>
  </si>
  <si>
    <t>Indikator 43</t>
  </si>
  <si>
    <t>Indikator 44</t>
  </si>
  <si>
    <t>Indikator 45</t>
  </si>
  <si>
    <t>Indikator 46</t>
  </si>
  <si>
    <t>Indikator 47</t>
  </si>
  <si>
    <t xml:space="preserve">Tingkat Kematangan Layanan Pengaduan Pelayanan Publik  </t>
  </si>
  <si>
    <t>Tingkat Kematangan Layanan Data Terbuka</t>
  </si>
  <si>
    <t>Tingkat Kematangan Jaringan Dokumentasi dan Informasi Hukum (JDIH)</t>
  </si>
  <si>
    <t>Tingkat Kematangan Layanan Publik Sektor 1</t>
  </si>
  <si>
    <t>Tingkat Kematangan Layanan Publik Sektor 2</t>
  </si>
  <si>
    <t>Tingkat Kematangan Layanan Publik Sektor 3</t>
  </si>
  <si>
    <t>Nomor Domain</t>
  </si>
  <si>
    <t>Nama Domain</t>
  </si>
  <si>
    <t>Summary</t>
  </si>
  <si>
    <t>Indeks</t>
  </si>
  <si>
    <t>Nomor Aspek</t>
  </si>
  <si>
    <t>Nama Aspek</t>
  </si>
  <si>
    <t>Kebijakan Internal Tata Kelola SPBE</t>
  </si>
  <si>
    <t>Aspek 8</t>
  </si>
  <si>
    <t>Koordinator SPBE</t>
  </si>
  <si>
    <t>Tingkat Kematangan Kebijakan Internal Arsitektur SPBE Instansi Pusat/Pemerintah Daerah</t>
  </si>
  <si>
    <t>Tingkat Kematangan Kebijakan Internal Peta Rencana SPBE Instansi Pusat/Pemerintah Daerah</t>
  </si>
  <si>
    <t>Tingkat Kematangan Kebijakan Internal Manajemen Data</t>
  </si>
  <si>
    <t>Tingkat Kematangan Kebijakan Internal Pembangunan Aplikasi SPBE</t>
  </si>
  <si>
    <t>Tingkat Kematangan Kebijakan Internal Layanan Pusat Data</t>
  </si>
  <si>
    <t>Tingkat Kematangan Kebijakan Internal Layanan Jaringan Intra Instansi Pusat/Pemerintah Daerah</t>
  </si>
  <si>
    <t>Tingkat Kematangan Kebijakan Internal Penggunaan Sistem Penghubung Layanan Instansi Pusat/Pemerintah Daerah</t>
  </si>
  <si>
    <t xml:space="preserve">Tingkat Kematangan Kebijakan Internal Manajemen Keamanan Informasi </t>
  </si>
  <si>
    <t>Tingkat Kematangan Kebijakan Internal Audit Teknologi Informasi Dan Komunikasi</t>
  </si>
  <si>
    <t>Tingkat Kematangan Kebijakan Internal Tim Koordinasi SPBE Instansi Pusat/Pemerintah Daerah</t>
  </si>
  <si>
    <t>SIMULASI EVALUASI SPBE (SEBAGAI BAHAN KONSOLIDASI TIM ASESOR INTERNAL)</t>
  </si>
  <si>
    <r>
      <t xml:space="preserve">Responsible
</t>
    </r>
    <r>
      <rPr>
        <sz val="8"/>
        <color theme="1"/>
        <rFont val="Bookman Old Style"/>
        <family val="1"/>
      </rPr>
      <t>(Yang bertanggung jawab menjalankan/ menyelesaikan tugas)</t>
    </r>
  </si>
  <si>
    <r>
      <t xml:space="preserve">Accountable
</t>
    </r>
    <r>
      <rPr>
        <sz val="8"/>
        <color theme="1"/>
        <rFont val="Bookman Old Style"/>
        <family val="1"/>
      </rPr>
      <t>(Yang bertanggung jawab/ memiliki otoritas menyetujui atas tugas)</t>
    </r>
  </si>
  <si>
    <t>Tim Koordinasi SPBE Internal</t>
  </si>
  <si>
    <t>Nama Instansi Pemerintah : …...........................................</t>
  </si>
  <si>
    <t>Kebijakan/pengaturan penerapan Pembangunan Aplikasi SPBE di IPPD</t>
  </si>
  <si>
    <t>Kebijakan/pengaturan penerapan Layanan Pusat Data di IPPD</t>
  </si>
  <si>
    <t>Kebijakan/pengaturan penerapan Manajemen Data di IPPD</t>
  </si>
  <si>
    <t xml:space="preserve">Kebijakan/pengaturan penerapan Peta Rencana SPBE di IPPD </t>
  </si>
  <si>
    <t>Kebijakan/pengaturan penerapan Arsitektur SPBE di IPPD</t>
  </si>
  <si>
    <t>Kebijakan/pengaturan penerapan Jaringan Intra IPPD</t>
  </si>
  <si>
    <t>Kebijakan/pengaturan penerapan Sistem Penghubung Layanan IPPD</t>
  </si>
  <si>
    <t>Kebijakan/SK Tim Koordinasi SPBE</t>
  </si>
  <si>
    <t xml:space="preserve">Bidang Perencanaan, TIK, Walidata/Tim Satu Data </t>
  </si>
  <si>
    <t>Bidang TIK</t>
  </si>
  <si>
    <t>Bidang Perencanaan, Organisasi Tata Laksana dan TIK</t>
  </si>
  <si>
    <t>Bidang Perencanaan dan TIK</t>
  </si>
  <si>
    <t>Kebijakan/pengaturan penerapan Manajemen Keamanan Informasi di IPPD</t>
  </si>
  <si>
    <t>Kebijakan/pengaturan  pengaturan pelaksanaan Audit TIK di IPPD</t>
  </si>
  <si>
    <t>Unit Kerja/ Perangkat Daerah terkait</t>
  </si>
  <si>
    <t>Unit Kerja/Perangkat Daerah terkait</t>
  </si>
  <si>
    <t>Dokumen penerapan Manajemen Aset TIK yang telah disahkan</t>
  </si>
  <si>
    <t>Dokumen penerapan Kompetensi Sumber Daya Manusia yang telah disahkan</t>
  </si>
  <si>
    <t>Dokumen penerapan Manajemen Pengetahuan yang telah disahkan</t>
  </si>
  <si>
    <t>Dokumen penerapan Manajemen Perubahan  yang telah disahkan</t>
  </si>
  <si>
    <t>Dokumen penerapan Manajemen Layanan SPBE yang telah disahkan</t>
  </si>
  <si>
    <t>Indeks SPBE Asal</t>
  </si>
  <si>
    <t>Dokumen Peta Rencana SPBE yang telah disahkan</t>
  </si>
  <si>
    <t>Dokumentasi konsultasi/koordinasi/ prosedural proses perencanaan pada anggaran TIK Unit Kerja/Perangkat Daerah yang telah disahkan</t>
  </si>
  <si>
    <t>Dokumen Peta Proses Bisnis berdasarkan Permenpanrb 19/2018 (Proses, Sub Proses, Peta Relasi dan CFM) yang telah disahkan, dan dilakukan rekayasa terhadap salah satu proses bisnis/layanan Instansi</t>
  </si>
  <si>
    <t>Bidang Organisasi Tata Laksana</t>
  </si>
  <si>
    <t>Bidang Hukum dan Unit Kerja/Perangkat Daerah terkait</t>
  </si>
  <si>
    <t>Unit Kerja/ Perangkat Daerah terkait (UPR)</t>
  </si>
  <si>
    <t>Koordinator SPBE (KMR)</t>
  </si>
  <si>
    <t>Bidang TIK, CSIRT</t>
  </si>
  <si>
    <t>Inspektorat (UKR), Unit Kerja/Perangkat Daerah terkait</t>
  </si>
  <si>
    <t>Bidang SDM</t>
  </si>
  <si>
    <t>Inspektorat, Bidang TIK (Tim Audit Internal)</t>
  </si>
  <si>
    <t>Bidang Perencanaan</t>
  </si>
  <si>
    <t>Bidang Penganggaran</t>
  </si>
  <si>
    <t>Bidang Pengelolaan Keuangan</t>
  </si>
  <si>
    <t>Bidang Pengadaan Barang dan Jasa/LPSE</t>
  </si>
  <si>
    <t>Bidang Kearsipan</t>
  </si>
  <si>
    <t>Inspektorat</t>
  </si>
  <si>
    <t>Bidang SDM/ Kepegawaian</t>
  </si>
  <si>
    <t>Bidang Hukum</t>
  </si>
  <si>
    <t>Bidang terkait/Unit Penyelenggara Pelayanan Publik (UPP)</t>
  </si>
  <si>
    <t>Bidang TIK, Unit Kerja/ Perangkat Daerah terkait</t>
  </si>
  <si>
    <t>Seluruh Unit Kerja terkait</t>
  </si>
  <si>
    <r>
      <t xml:space="preserve">Informed
</t>
    </r>
    <r>
      <rPr>
        <sz val="8"/>
        <color theme="1"/>
        <rFont val="Bookman Old Style"/>
        <family val="1"/>
      </rPr>
      <t>(Yang diinformasikan)</t>
    </r>
  </si>
  <si>
    <r>
      <t xml:space="preserve">Consulted
</t>
    </r>
    <r>
      <rPr>
        <sz val="8"/>
        <color theme="1"/>
        <rFont val="Bookman Old Style"/>
        <family val="1"/>
      </rPr>
      <t>(Dapat dikonsultasikan melalui)</t>
    </r>
  </si>
  <si>
    <t>Dokumen penyusunan Arsitektur SPBE yang telah disahkan</t>
  </si>
  <si>
    <t xml:space="preserve">Dokumentasi yang dapat dipertanggungjawabkan terkait Pembangunan aplikasi SPBE yang berdasarkan siklus SDLC dikonsultasikan/terpadu di Bidang TIK </t>
  </si>
  <si>
    <t>Dokumentasi yang dapat dipertanggungjawabkan terkait pengelolaan Layanan Pusat Komputasi/ Kendali, SOP Layanan Pusat Data, Pemanfaatan Pusat Data Nasional, log penggunaan oleh Unit Kerja/Perangkat Daerah</t>
  </si>
  <si>
    <t>Dokumentasi yang dapat dipertanggungjawabkan terkait pemanfaatan Jaringan Intra IPPD oleh Unit Kerja/Perangkat Daerah</t>
  </si>
  <si>
    <t>Dokumentasi yang dapat dipertanggungjawabkan terkait Penggunaan Sistem Penghubung Layanan IPPD oleh Unit Kerja/Perangkat Daerah</t>
  </si>
  <si>
    <t>Dokumentasi yang dapat dipertanggungjawabkan terkait hasil pelaksanaan tugas yang telah diuraikan pada kebijakan Tim Koordinasi SPBE IPPD</t>
  </si>
  <si>
    <t>Dokumentasi yang dapat dipertanggungjawabkan terkait kolaborasi/kerja sama yang telah dilakukan IPPD dengan IPPD Lainnya dalam penerapan SPBE</t>
  </si>
  <si>
    <t>Dokumen penerapan Manajemen Risiko SPBE yang telah disahkan (Sesuai Lampiran PermenPANRB 5/2020)</t>
  </si>
  <si>
    <t>Dokumen penerapan Manajemen Manajemen Keamanan Informasi yang telah disahkan (Sesuai PerBSSN 4/2021)</t>
  </si>
  <si>
    <t>Dokumen penerapan Manajemen Data yang telah disahkan (Sesuai PermenPPN/Bappenas 16/2020)</t>
  </si>
  <si>
    <t xml:space="preserve">Program kerja/aktivitas seluruh Penerapan Manajemen SPBE dan Audit TIK dituangkan dalam Peta Rencana SPBE </t>
  </si>
  <si>
    <t>Dokumen hasil Audit Internal dan Eksternal Keamanan Infratruktur dan Aplikasi yang yang sesuai pedoman (BSSN)</t>
  </si>
  <si>
    <t>Dokumen hasil Audit Internal dan Eksternal Aplikasi yang sesuai pedoman (BRIN)</t>
  </si>
  <si>
    <t>Dokumen hasil Audit Internal dan Eksternal Infrastruktur yang sesuai pedoman (BRIN)</t>
  </si>
  <si>
    <t>(Screenshoot, manual book, dan video)</t>
  </si>
  <si>
    <t>Penerapan Layanan Perencanaan Berbasis Elektronik oleh IPPD</t>
  </si>
  <si>
    <t>Penerapan Layanan Pengelolan Keuangan Berbasis Elektronik oleh IPPD</t>
  </si>
  <si>
    <t xml:space="preserve">Penerapan LPSE oleh IPPD </t>
  </si>
  <si>
    <t>Penerapan Layanan Kepegawaian Berbasis Elektronik oleh IPPD</t>
  </si>
  <si>
    <t>Penerapan SRIKANDI/ Aplikasi sejenis oleh IPPD</t>
  </si>
  <si>
    <t>Bidang Pengelolaan BMN/D</t>
  </si>
  <si>
    <t>Penerapan Layanan Pengelolaan BMN/D Elektronik oleh IPPD</t>
  </si>
  <si>
    <t>Penerapan Layanan Pengawasan Internal Pemerintah Berbasis Elektronik oleh IPPD</t>
  </si>
  <si>
    <t>Penerapan Layanan Akuntabilitas Kinerja Organisasi Berbasis Elektronik oleh IPPD</t>
  </si>
  <si>
    <t>Penerapan Layanan Kinerja Pegawai Berbasis Elektronik oleh IPPD</t>
  </si>
  <si>
    <t>Penerapan SP4N Lapor/ Aplikasi sejenis oleh IPPD</t>
  </si>
  <si>
    <t>Penerapan Layanan Data Terbuka Berbasis Elektronik oleh IPPD</t>
  </si>
  <si>
    <t>Penerapan JDIH oleh IPPD</t>
  </si>
  <si>
    <t>Penerapan Layanan Sektoral Berbasis Elektronik oleh IPPD</t>
  </si>
  <si>
    <t>Unit Kerja/Perangkat Daerah sektoral</t>
  </si>
  <si>
    <t>Penerapan Layanan Penganggaran Berbasis Elektronik oleh IPPD</t>
  </si>
  <si>
    <t>Domain/Aspek/
Indikator</t>
  </si>
  <si>
    <r>
      <t xml:space="preserve">Definisi </t>
    </r>
    <r>
      <rPr>
        <b/>
        <sz val="16"/>
        <color theme="1"/>
        <rFont val="Calibri"/>
        <family val="2"/>
        <scheme val="minor"/>
      </rPr>
      <t>RACI</t>
    </r>
    <r>
      <rPr>
        <sz val="16"/>
        <color theme="1"/>
        <rFont val="Calibri"/>
        <family val="2"/>
        <scheme val="minor"/>
      </rPr>
      <t>:</t>
    </r>
  </si>
  <si>
    <r>
      <rPr>
        <b/>
        <sz val="16"/>
        <color theme="1"/>
        <rFont val="Calibri"/>
        <family val="2"/>
        <scheme val="minor"/>
      </rPr>
      <t>R</t>
    </r>
    <r>
      <rPr>
        <sz val="16"/>
        <color theme="1"/>
        <rFont val="Calibri"/>
        <family val="2"/>
        <scheme val="minor"/>
      </rPr>
      <t>esponsible: Orang/Unit Kerja/Perangkat Daerah yang bertugas menjalankan/menyelesaikan tugas.</t>
    </r>
  </si>
  <si>
    <r>
      <rPr>
        <b/>
        <sz val="16"/>
        <color theme="1"/>
        <rFont val="Calibri"/>
        <family val="2"/>
        <scheme val="minor"/>
      </rPr>
      <t>A</t>
    </r>
    <r>
      <rPr>
        <sz val="16"/>
        <color theme="1"/>
        <rFont val="Calibri"/>
        <family val="2"/>
        <scheme val="minor"/>
      </rPr>
      <t>ccountable: Orang/Unit Kerja/Perangkat Daerah yang berhak membuat keputusan dan mengambil langkah strategis terkait tugas yang ada.</t>
    </r>
  </si>
  <si>
    <r>
      <rPr>
        <b/>
        <sz val="16"/>
        <color theme="1"/>
        <rFont val="Calibri"/>
        <family val="2"/>
        <scheme val="minor"/>
      </rPr>
      <t>C</t>
    </r>
    <r>
      <rPr>
        <sz val="16"/>
        <color theme="1"/>
        <rFont val="Calibri"/>
        <family val="2"/>
        <scheme val="minor"/>
      </rPr>
      <t>onsulted: Orang/Unit Kerja/Perangkat Daerah yang harus dihubungi terkait dengan pertimbangan keputusan dan tugas-tugas yang ada.</t>
    </r>
  </si>
  <si>
    <r>
      <rPr>
        <b/>
        <sz val="16"/>
        <color theme="1"/>
        <rFont val="Calibri"/>
        <family val="2"/>
        <scheme val="minor"/>
      </rPr>
      <t>I</t>
    </r>
    <r>
      <rPr>
        <sz val="16"/>
        <color theme="1"/>
        <rFont val="Calibri"/>
        <family val="2"/>
        <scheme val="minor"/>
      </rPr>
      <t>nformed: Orang/Unit Kerja/Perangkat Daerah yang harus rutin dikabari terkait setiap pengambilan keputusan dan langkah strategis yang ditempuh dalam progres kegiatan.</t>
    </r>
  </si>
  <si>
    <t>Petunjuk Pengisian :</t>
  </si>
  <si>
    <t>3. Isikan kolom 5 (lima) dengan nilai tingkat kematangan yang akan direalisasikan;</t>
  </si>
  <si>
    <t>2. Isikan kolom 7 (tujuh) dengan nilai tingkat kematangan tahun sebelumnya;</t>
  </si>
  <si>
    <t>1. IPPD tidak perlu merubah kolom 1, 2, 3, 4, 6, 9;</t>
  </si>
  <si>
    <t>Link Data Dukung</t>
  </si>
  <si>
    <t>http://bit.ly/repository…..</t>
  </si>
  <si>
    <t>5. Isikan pada kolom 14 dengan alamat url (link) cloud drive.</t>
  </si>
  <si>
    <t>4. Isian pada kolom 10, 11, 12, 13 tidak mengikat, IPPD dapat menyesuaikan dengan UIC/PIC yang telah ditetapkan;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</si>
</sst>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i/>
      <sz val="11"/>
      <color rgb="FFFF0000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rgb="FF0000CC"/>
      <name val="Bookman Old Style"/>
      <family val="1"/>
    </font>
    <font>
      <b/>
      <sz val="12"/>
      <color theme="1"/>
      <name val="Bookman Old Style"/>
      <family val="1"/>
    </font>
    <font>
      <sz val="12"/>
      <color rgb="FF000000"/>
      <name val="Calibri"/>
      <family val="2"/>
      <charset val="204"/>
    </font>
    <font>
      <b/>
      <sz val="11"/>
      <name val="Bookman Old Style"/>
      <family val="1"/>
    </font>
    <font>
      <u/>
      <sz val="11"/>
      <color theme="10"/>
      <name val="Calibri"/>
      <family val="2"/>
      <charset val="204"/>
    </font>
    <font>
      <u/>
      <sz val="11"/>
      <color theme="11"/>
      <name val="Calibri"/>
      <family val="2"/>
      <charset val="204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Bookman Old Style"/>
      <family val="1"/>
    </font>
    <font>
      <sz val="8"/>
      <color theme="1"/>
      <name val="Bookman Old Style"/>
      <family val="1"/>
    </font>
    <font>
      <b/>
      <sz val="8"/>
      <color theme="1"/>
      <name val="Bookman Old Style"/>
      <family val="1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8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/>
  </cellStyleXfs>
  <cellXfs count="128">
    <xf numFmtId="0" fontId="0" fillId="0" borderId="0" xfId="0"/>
    <xf numFmtId="0" fontId="14" fillId="0" borderId="0" xfId="0" applyFont="1"/>
    <xf numFmtId="0" fontId="3" fillId="0" borderId="0" xfId="2" applyAlignment="1">
      <alignment vertical="top"/>
    </xf>
    <xf numFmtId="0" fontId="3" fillId="0" borderId="0" xfId="2"/>
    <xf numFmtId="0" fontId="6" fillId="0" borderId="0" xfId="2" applyFont="1" applyAlignment="1">
      <alignment horizontal="center" vertical="top"/>
    </xf>
    <xf numFmtId="0" fontId="7" fillId="0" borderId="0" xfId="2" applyFont="1" applyAlignment="1">
      <alignment vertical="top"/>
    </xf>
    <xf numFmtId="0" fontId="7" fillId="0" borderId="0" xfId="2" applyFont="1" applyAlignment="1">
      <alignment horizontal="left" vertical="top"/>
    </xf>
    <xf numFmtId="0" fontId="3" fillId="0" borderId="0" xfId="2" applyAlignment="1">
      <alignment horizontal="center" vertical="top"/>
    </xf>
    <xf numFmtId="0" fontId="11" fillId="0" borderId="1" xfId="2" applyFont="1" applyBorder="1" applyAlignment="1">
      <alignment horizontal="justify" vertical="top" wrapText="1"/>
    </xf>
    <xf numFmtId="0" fontId="11" fillId="0" borderId="1" xfId="2" applyFont="1" applyBorder="1" applyAlignment="1">
      <alignment horizontal="left" vertical="top" wrapText="1"/>
    </xf>
    <xf numFmtId="164" fontId="11" fillId="0" borderId="1" xfId="2" applyNumberFormat="1" applyFont="1" applyBorder="1" applyAlignment="1">
      <alignment horizontal="center" vertical="top" wrapText="1"/>
    </xf>
    <xf numFmtId="0" fontId="12" fillId="0" borderId="1" xfId="2" applyFont="1" applyFill="1" applyBorder="1" applyAlignment="1">
      <alignment horizontal="center" vertical="top" wrapText="1"/>
    </xf>
    <xf numFmtId="2" fontId="11" fillId="0" borderId="1" xfId="2" applyNumberFormat="1" applyFont="1" applyBorder="1" applyAlignment="1">
      <alignment horizontal="center" vertical="top" wrapText="1"/>
    </xf>
    <xf numFmtId="0" fontId="11" fillId="0" borderId="1" xfId="2" applyFont="1" applyBorder="1" applyAlignment="1">
      <alignment vertical="top" wrapText="1"/>
    </xf>
    <xf numFmtId="0" fontId="3" fillId="0" borderId="0" xfId="2" applyAlignment="1">
      <alignment horizontal="left" vertical="top"/>
    </xf>
    <xf numFmtId="0" fontId="6" fillId="0" borderId="0" xfId="2" applyFont="1" applyAlignment="1">
      <alignment horizontal="center" vertical="top"/>
    </xf>
    <xf numFmtId="0" fontId="3" fillId="0" borderId="1" xfId="2" applyBorder="1" applyAlignment="1">
      <alignment horizontal="left" vertical="top"/>
    </xf>
    <xf numFmtId="0" fontId="3" fillId="0" borderId="0" xfId="2" applyAlignment="1">
      <alignment wrapText="1"/>
    </xf>
    <xf numFmtId="0" fontId="3" fillId="0" borderId="0" xfId="2" applyAlignment="1">
      <alignment horizontal="left" vertical="top" wrapText="1"/>
    </xf>
    <xf numFmtId="2" fontId="8" fillId="2" borderId="1" xfId="2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top"/>
    </xf>
    <xf numFmtId="10" fontId="6" fillId="0" borderId="0" xfId="2" applyNumberFormat="1" applyFont="1" applyAlignment="1">
      <alignment horizontal="center" vertical="top"/>
    </xf>
    <xf numFmtId="10" fontId="3" fillId="0" borderId="0" xfId="2" applyNumberFormat="1" applyAlignment="1">
      <alignment horizontal="center" vertical="top"/>
    </xf>
    <xf numFmtId="10" fontId="11" fillId="0" borderId="1" xfId="2" applyNumberFormat="1" applyFont="1" applyBorder="1" applyAlignment="1">
      <alignment horizontal="center" vertical="top" wrapText="1"/>
    </xf>
    <xf numFmtId="0" fontId="18" fillId="0" borderId="0" xfId="2" applyFont="1"/>
    <xf numFmtId="10" fontId="18" fillId="0" borderId="0" xfId="2" applyNumberFormat="1" applyFont="1" applyAlignment="1">
      <alignment horizontal="center" vertical="top"/>
    </xf>
    <xf numFmtId="0" fontId="18" fillId="0" borderId="0" xfId="2" applyFont="1" applyAlignment="1">
      <alignment horizontal="center" vertical="top"/>
    </xf>
    <xf numFmtId="0" fontId="18" fillId="0" borderId="0" xfId="2" applyFont="1" applyAlignment="1">
      <alignment horizontal="left" vertical="top"/>
    </xf>
    <xf numFmtId="0" fontId="18" fillId="0" borderId="0" xfId="2" applyFont="1" applyAlignment="1">
      <alignment wrapText="1"/>
    </xf>
    <xf numFmtId="0" fontId="6" fillId="0" borderId="0" xfId="2" applyFont="1" applyAlignment="1">
      <alignment vertical="top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2" fontId="20" fillId="0" borderId="2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9" fillId="0" borderId="1" xfId="25" applyFont="1" applyBorder="1" applyAlignment="1">
      <alignment horizontal="left" vertical="top" wrapText="1"/>
    </xf>
    <xf numFmtId="0" fontId="8" fillId="4" borderId="1" xfId="2" applyFont="1" applyFill="1" applyBorder="1" applyAlignment="1">
      <alignment horizontal="center" vertical="center" wrapText="1"/>
    </xf>
    <xf numFmtId="10" fontId="8" fillId="4" borderId="1" xfId="2" applyNumberFormat="1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justify" vertical="top" wrapText="1"/>
    </xf>
    <xf numFmtId="0" fontId="8" fillId="5" borderId="1" xfId="2" applyFont="1" applyFill="1" applyBorder="1" applyAlignment="1">
      <alignment horizontal="left" vertical="top" wrapText="1"/>
    </xf>
    <xf numFmtId="10" fontId="8" fillId="5" borderId="1" xfId="2" applyNumberFormat="1" applyFont="1" applyFill="1" applyBorder="1" applyAlignment="1">
      <alignment horizontal="center" vertical="top" wrapText="1"/>
    </xf>
    <xf numFmtId="164" fontId="8" fillId="5" borderId="1" xfId="2" applyNumberFormat="1" applyFont="1" applyFill="1" applyBorder="1" applyAlignment="1">
      <alignment horizontal="center" vertical="top" wrapText="1"/>
    </xf>
    <xf numFmtId="2" fontId="8" fillId="5" borderId="1" xfId="2" applyNumberFormat="1" applyFont="1" applyFill="1" applyBorder="1" applyAlignment="1">
      <alignment horizontal="center" vertical="top" wrapText="1"/>
    </xf>
    <xf numFmtId="2" fontId="11" fillId="6" borderId="1" xfId="2" applyNumberFormat="1" applyFont="1" applyFill="1" applyBorder="1" applyAlignment="1">
      <alignment horizontal="center" vertical="top" wrapText="1"/>
    </xf>
    <xf numFmtId="0" fontId="8" fillId="7" borderId="1" xfId="2" applyFont="1" applyFill="1" applyBorder="1" applyAlignment="1">
      <alignment horizontal="justify" vertical="top" wrapText="1"/>
    </xf>
    <xf numFmtId="0" fontId="8" fillId="7" borderId="1" xfId="2" applyFont="1" applyFill="1" applyBorder="1" applyAlignment="1">
      <alignment horizontal="left" vertical="top" wrapText="1"/>
    </xf>
    <xf numFmtId="10" fontId="8" fillId="7" borderId="1" xfId="2" applyNumberFormat="1" applyFont="1" applyFill="1" applyBorder="1" applyAlignment="1">
      <alignment horizontal="center" vertical="top" wrapText="1"/>
    </xf>
    <xf numFmtId="9" fontId="8" fillId="7" borderId="1" xfId="2" applyNumberFormat="1" applyFont="1" applyFill="1" applyBorder="1" applyAlignment="1">
      <alignment horizontal="center" vertical="top" wrapText="1"/>
    </xf>
    <xf numFmtId="0" fontId="8" fillId="7" borderId="1" xfId="2" applyFont="1" applyFill="1" applyBorder="1" applyAlignment="1">
      <alignment horizontal="center" vertical="top" wrapText="1"/>
    </xf>
    <xf numFmtId="2" fontId="8" fillId="7" borderId="1" xfId="2" applyNumberFormat="1" applyFont="1" applyFill="1" applyBorder="1" applyAlignment="1">
      <alignment horizontal="center" vertical="top" wrapText="1"/>
    </xf>
    <xf numFmtId="0" fontId="10" fillId="7" borderId="1" xfId="2" applyFont="1" applyFill="1" applyBorder="1" applyAlignment="1">
      <alignment horizontal="left" vertical="top"/>
    </xf>
    <xf numFmtId="0" fontId="10" fillId="7" borderId="1" xfId="2" applyFont="1" applyFill="1" applyBorder="1" applyAlignment="1">
      <alignment horizontal="left" vertical="top" wrapText="1"/>
    </xf>
    <xf numFmtId="0" fontId="8" fillId="8" borderId="1" xfId="2" applyFont="1" applyFill="1" applyBorder="1" applyAlignment="1">
      <alignment horizontal="justify" vertical="top" wrapText="1"/>
    </xf>
    <xf numFmtId="0" fontId="8" fillId="8" borderId="1" xfId="2" applyFont="1" applyFill="1" applyBorder="1" applyAlignment="1">
      <alignment horizontal="left" vertical="top" wrapText="1"/>
    </xf>
    <xf numFmtId="10" fontId="8" fillId="8" borderId="1" xfId="2" applyNumberFormat="1" applyFont="1" applyFill="1" applyBorder="1" applyAlignment="1">
      <alignment horizontal="center" vertical="top" wrapText="1"/>
    </xf>
    <xf numFmtId="164" fontId="8" fillId="8" borderId="1" xfId="2" applyNumberFormat="1" applyFont="1" applyFill="1" applyBorder="1" applyAlignment="1">
      <alignment horizontal="center" vertical="top" wrapText="1"/>
    </xf>
    <xf numFmtId="0" fontId="8" fillId="8" borderId="1" xfId="2" applyFont="1" applyFill="1" applyBorder="1" applyAlignment="1">
      <alignment horizontal="center" vertical="top" wrapText="1"/>
    </xf>
    <xf numFmtId="2" fontId="8" fillId="8" borderId="1" xfId="2" applyNumberFormat="1" applyFont="1" applyFill="1" applyBorder="1" applyAlignment="1">
      <alignment horizontal="center" vertical="top" wrapText="1"/>
    </xf>
    <xf numFmtId="0" fontId="10" fillId="8" borderId="1" xfId="2" applyFont="1" applyFill="1" applyBorder="1" applyAlignment="1">
      <alignment horizontal="left" vertical="top"/>
    </xf>
    <xf numFmtId="0" fontId="10" fillId="8" borderId="1" xfId="2" applyFont="1" applyFill="1" applyBorder="1" applyAlignment="1">
      <alignment horizontal="left" vertical="top" wrapText="1"/>
    </xf>
    <xf numFmtId="0" fontId="8" fillId="9" borderId="1" xfId="2" applyFont="1" applyFill="1" applyBorder="1" applyAlignment="1">
      <alignment horizontal="justify" vertical="top" wrapText="1"/>
    </xf>
    <xf numFmtId="0" fontId="8" fillId="9" borderId="1" xfId="2" applyFont="1" applyFill="1" applyBorder="1" applyAlignment="1">
      <alignment horizontal="left" vertical="top" wrapText="1"/>
    </xf>
    <xf numFmtId="10" fontId="8" fillId="9" borderId="1" xfId="2" applyNumberFormat="1" applyFont="1" applyFill="1" applyBorder="1" applyAlignment="1">
      <alignment horizontal="center" vertical="top" wrapText="1"/>
    </xf>
    <xf numFmtId="9" fontId="8" fillId="9" borderId="1" xfId="2" applyNumberFormat="1" applyFont="1" applyFill="1" applyBorder="1" applyAlignment="1">
      <alignment horizontal="center" vertical="top" wrapText="1"/>
    </xf>
    <xf numFmtId="0" fontId="12" fillId="9" borderId="1" xfId="2" applyFont="1" applyFill="1" applyBorder="1" applyAlignment="1">
      <alignment horizontal="center" vertical="top" wrapText="1"/>
    </xf>
    <xf numFmtId="2" fontId="8" fillId="9" borderId="1" xfId="2" applyNumberFormat="1" applyFont="1" applyFill="1" applyBorder="1" applyAlignment="1">
      <alignment horizontal="center" vertical="top" wrapText="1"/>
    </xf>
    <xf numFmtId="0" fontId="3" fillId="9" borderId="1" xfId="2" applyFill="1" applyBorder="1" applyAlignment="1">
      <alignment horizontal="left" vertical="top"/>
    </xf>
    <xf numFmtId="0" fontId="19" fillId="9" borderId="1" xfId="2" applyFont="1" applyFill="1" applyBorder="1" applyAlignment="1">
      <alignment horizontal="left" vertical="top" wrapText="1"/>
    </xf>
    <xf numFmtId="0" fontId="8" fillId="10" borderId="1" xfId="2" applyFont="1" applyFill="1" applyBorder="1" applyAlignment="1">
      <alignment horizontal="justify" vertical="top" wrapText="1"/>
    </xf>
    <xf numFmtId="0" fontId="8" fillId="10" borderId="1" xfId="2" applyFont="1" applyFill="1" applyBorder="1" applyAlignment="1">
      <alignment horizontal="left" vertical="top" wrapText="1"/>
    </xf>
    <xf numFmtId="10" fontId="8" fillId="10" borderId="1" xfId="2" applyNumberFormat="1" applyFont="1" applyFill="1" applyBorder="1" applyAlignment="1">
      <alignment horizontal="center" vertical="top" wrapText="1"/>
    </xf>
    <xf numFmtId="164" fontId="8" fillId="10" borderId="1" xfId="2" applyNumberFormat="1" applyFont="1" applyFill="1" applyBorder="1" applyAlignment="1">
      <alignment horizontal="center" vertical="top" wrapText="1"/>
    </xf>
    <xf numFmtId="0" fontId="12" fillId="10" borderId="1" xfId="2" applyFont="1" applyFill="1" applyBorder="1" applyAlignment="1">
      <alignment horizontal="center" vertical="top" wrapText="1"/>
    </xf>
    <xf numFmtId="2" fontId="15" fillId="10" borderId="1" xfId="2" applyNumberFormat="1" applyFont="1" applyFill="1" applyBorder="1" applyAlignment="1">
      <alignment horizontal="center" vertical="top" wrapText="1"/>
    </xf>
    <xf numFmtId="2" fontId="8" fillId="10" borderId="1" xfId="2" applyNumberFormat="1" applyFont="1" applyFill="1" applyBorder="1" applyAlignment="1">
      <alignment horizontal="center" vertical="top" wrapText="1"/>
    </xf>
    <xf numFmtId="0" fontId="3" fillId="10" borderId="1" xfId="2" applyFill="1" applyBorder="1" applyAlignment="1">
      <alignment horizontal="left" vertical="top"/>
    </xf>
    <xf numFmtId="0" fontId="19" fillId="10" borderId="1" xfId="2" applyFont="1" applyFill="1" applyBorder="1" applyAlignment="1">
      <alignment horizontal="left" vertical="top" wrapText="1"/>
    </xf>
    <xf numFmtId="0" fontId="8" fillId="4" borderId="1" xfId="2" applyFont="1" applyFill="1" applyBorder="1" applyAlignment="1">
      <alignment horizontal="justify" vertical="top" wrapText="1"/>
    </xf>
    <xf numFmtId="0" fontId="8" fillId="4" borderId="1" xfId="2" applyFont="1" applyFill="1" applyBorder="1" applyAlignment="1">
      <alignment horizontal="left" vertical="top" wrapText="1"/>
    </xf>
    <xf numFmtId="10" fontId="8" fillId="4" borderId="1" xfId="2" applyNumberFormat="1" applyFont="1" applyFill="1" applyBorder="1" applyAlignment="1">
      <alignment horizontal="center" vertical="top" wrapText="1"/>
    </xf>
    <xf numFmtId="9" fontId="8" fillId="4" borderId="1" xfId="2" applyNumberFormat="1" applyFont="1" applyFill="1" applyBorder="1" applyAlignment="1">
      <alignment horizontal="center" vertical="top" wrapText="1"/>
    </xf>
    <xf numFmtId="0" fontId="12" fillId="4" borderId="1" xfId="2" applyFont="1" applyFill="1" applyBorder="1" applyAlignment="1">
      <alignment horizontal="center" vertical="top" wrapText="1"/>
    </xf>
    <xf numFmtId="2" fontId="8" fillId="4" borderId="1" xfId="2" applyNumberFormat="1" applyFont="1" applyFill="1" applyBorder="1" applyAlignment="1">
      <alignment horizontal="center" vertical="top" wrapText="1"/>
    </xf>
    <xf numFmtId="0" fontId="3" fillId="4" borderId="1" xfId="2" applyFill="1" applyBorder="1" applyAlignment="1">
      <alignment horizontal="left" vertical="top"/>
    </xf>
    <xf numFmtId="0" fontId="19" fillId="4" borderId="1" xfId="2" applyFont="1" applyFill="1" applyBorder="1" applyAlignment="1">
      <alignment horizontal="left" vertical="top" wrapText="1"/>
    </xf>
    <xf numFmtId="0" fontId="12" fillId="5" borderId="1" xfId="2" applyFont="1" applyFill="1" applyBorder="1" applyAlignment="1">
      <alignment horizontal="center" vertical="top" wrapText="1"/>
    </xf>
    <xf numFmtId="2" fontId="15" fillId="5" borderId="1" xfId="2" applyNumberFormat="1" applyFont="1" applyFill="1" applyBorder="1" applyAlignment="1">
      <alignment horizontal="center" vertical="top" wrapText="1"/>
    </xf>
    <xf numFmtId="0" fontId="3" fillId="5" borderId="1" xfId="2" applyFill="1" applyBorder="1" applyAlignment="1">
      <alignment horizontal="left" vertical="top"/>
    </xf>
    <xf numFmtId="0" fontId="19" fillId="5" borderId="1" xfId="2" applyFont="1" applyFill="1" applyBorder="1" applyAlignment="1">
      <alignment horizontal="left" vertical="top" wrapText="1"/>
    </xf>
    <xf numFmtId="0" fontId="8" fillId="11" borderId="1" xfId="2" applyFont="1" applyFill="1" applyBorder="1" applyAlignment="1">
      <alignment horizontal="justify" vertical="top" wrapText="1"/>
    </xf>
    <xf numFmtId="0" fontId="8" fillId="11" borderId="1" xfId="2" applyFont="1" applyFill="1" applyBorder="1" applyAlignment="1">
      <alignment horizontal="left" vertical="top" wrapText="1"/>
    </xf>
    <xf numFmtId="10" fontId="8" fillId="11" borderId="1" xfId="2" applyNumberFormat="1" applyFont="1" applyFill="1" applyBorder="1" applyAlignment="1">
      <alignment horizontal="center" vertical="top" wrapText="1"/>
    </xf>
    <xf numFmtId="9" fontId="8" fillId="11" borderId="1" xfId="2" applyNumberFormat="1" applyFont="1" applyFill="1" applyBorder="1" applyAlignment="1">
      <alignment horizontal="center" vertical="top" wrapText="1"/>
    </xf>
    <xf numFmtId="0" fontId="12" fillId="11" borderId="1" xfId="2" applyFont="1" applyFill="1" applyBorder="1" applyAlignment="1">
      <alignment horizontal="center" vertical="top" wrapText="1"/>
    </xf>
    <xf numFmtId="2" fontId="8" fillId="11" borderId="1" xfId="2" applyNumberFormat="1" applyFont="1" applyFill="1" applyBorder="1" applyAlignment="1">
      <alignment horizontal="center" vertical="top" wrapText="1"/>
    </xf>
    <xf numFmtId="0" fontId="3" fillId="11" borderId="1" xfId="2" applyFill="1" applyBorder="1" applyAlignment="1">
      <alignment horizontal="left" vertical="top"/>
    </xf>
    <xf numFmtId="0" fontId="19" fillId="11" borderId="1" xfId="2" applyFont="1" applyFill="1" applyBorder="1" applyAlignment="1">
      <alignment horizontal="left" vertical="top" wrapText="1"/>
    </xf>
    <xf numFmtId="0" fontId="8" fillId="12" borderId="1" xfId="2" applyFont="1" applyFill="1" applyBorder="1" applyAlignment="1">
      <alignment horizontal="justify" vertical="top" wrapText="1"/>
    </xf>
    <xf numFmtId="0" fontId="8" fillId="12" borderId="1" xfId="2" applyFont="1" applyFill="1" applyBorder="1" applyAlignment="1">
      <alignment horizontal="left" vertical="top" wrapText="1"/>
    </xf>
    <xf numFmtId="10" fontId="8" fillId="12" borderId="1" xfId="2" applyNumberFormat="1" applyFont="1" applyFill="1" applyBorder="1" applyAlignment="1">
      <alignment horizontal="center" vertical="top" wrapText="1"/>
    </xf>
    <xf numFmtId="164" fontId="8" fillId="12" borderId="1" xfId="2" applyNumberFormat="1" applyFont="1" applyFill="1" applyBorder="1" applyAlignment="1">
      <alignment horizontal="center" vertical="top" wrapText="1"/>
    </xf>
    <xf numFmtId="0" fontId="12" fillId="12" borderId="1" xfId="2" applyFont="1" applyFill="1" applyBorder="1" applyAlignment="1">
      <alignment horizontal="center" vertical="top" wrapText="1"/>
    </xf>
    <xf numFmtId="2" fontId="15" fillId="12" borderId="1" xfId="2" applyNumberFormat="1" applyFont="1" applyFill="1" applyBorder="1" applyAlignment="1">
      <alignment horizontal="center" vertical="top" wrapText="1"/>
    </xf>
    <xf numFmtId="2" fontId="8" fillId="12" borderId="1" xfId="2" applyNumberFormat="1" applyFont="1" applyFill="1" applyBorder="1" applyAlignment="1">
      <alignment horizontal="center" vertical="top" wrapText="1"/>
    </xf>
    <xf numFmtId="0" fontId="3" fillId="12" borderId="1" xfId="2" applyFill="1" applyBorder="1" applyAlignment="1">
      <alignment horizontal="left" vertical="top"/>
    </xf>
    <xf numFmtId="0" fontId="19" fillId="12" borderId="1" xfId="2" applyFont="1" applyFill="1" applyBorder="1" applyAlignment="1">
      <alignment horizontal="left" vertical="top" wrapText="1"/>
    </xf>
    <xf numFmtId="0" fontId="8" fillId="13" borderId="1" xfId="2" applyFont="1" applyFill="1" applyBorder="1" applyAlignment="1">
      <alignment horizontal="justify" vertical="center" wrapText="1"/>
    </xf>
    <xf numFmtId="0" fontId="8" fillId="13" borderId="1" xfId="2" applyFont="1" applyFill="1" applyBorder="1" applyAlignment="1">
      <alignment horizontal="left" vertical="center" wrapText="1"/>
    </xf>
    <xf numFmtId="10" fontId="8" fillId="13" borderId="1" xfId="2" applyNumberFormat="1" applyFont="1" applyFill="1" applyBorder="1" applyAlignment="1">
      <alignment horizontal="center" vertical="center" wrapText="1"/>
    </xf>
    <xf numFmtId="9" fontId="8" fillId="13" borderId="1" xfId="2" applyNumberFormat="1" applyFont="1" applyFill="1" applyBorder="1" applyAlignment="1">
      <alignment horizontal="center" vertical="center" wrapText="1"/>
    </xf>
    <xf numFmtId="0" fontId="8" fillId="13" borderId="1" xfId="2" applyFont="1" applyFill="1" applyBorder="1" applyAlignment="1">
      <alignment horizontal="center" vertical="center" wrapText="1"/>
    </xf>
    <xf numFmtId="2" fontId="13" fillId="13" borderId="1" xfId="2" applyNumberFormat="1" applyFont="1" applyFill="1" applyBorder="1" applyAlignment="1">
      <alignment horizontal="center" vertical="center" wrapText="1"/>
    </xf>
    <xf numFmtId="0" fontId="3" fillId="13" borderId="1" xfId="2" applyFill="1" applyBorder="1" applyAlignment="1">
      <alignment horizontal="left" vertical="top"/>
    </xf>
    <xf numFmtId="0" fontId="10" fillId="13" borderId="1" xfId="2" applyFont="1" applyFill="1" applyBorder="1" applyAlignment="1">
      <alignment horizontal="left" vertical="top" wrapText="1"/>
    </xf>
    <xf numFmtId="2" fontId="11" fillId="13" borderId="1" xfId="2" applyNumberFormat="1" applyFont="1" applyFill="1" applyBorder="1" applyAlignment="1">
      <alignment horizontal="center" vertical="top" wrapText="1"/>
    </xf>
    <xf numFmtId="0" fontId="8" fillId="2" borderId="1" xfId="2" applyFont="1" applyFill="1" applyBorder="1" applyAlignment="1">
      <alignment horizontal="center" vertical="center" wrapText="1"/>
    </xf>
    <xf numFmtId="2" fontId="8" fillId="2" borderId="1" xfId="2" applyNumberFormat="1" applyFont="1" applyFill="1" applyBorder="1" applyAlignment="1">
      <alignment horizontal="center" vertical="top" wrapText="1"/>
    </xf>
    <xf numFmtId="2" fontId="13" fillId="2" borderId="1" xfId="2" applyNumberFormat="1" applyFont="1" applyFill="1" applyBorder="1" applyAlignment="1">
      <alignment horizontal="center" vertical="center" wrapText="1"/>
    </xf>
    <xf numFmtId="0" fontId="22" fillId="13" borderId="1" xfId="2" applyNumberFormat="1" applyFont="1" applyFill="1" applyBorder="1" applyAlignment="1">
      <alignment horizontal="center" vertical="center" wrapText="1"/>
    </xf>
    <xf numFmtId="1" fontId="22" fillId="13" borderId="1" xfId="2" applyNumberFormat="1" applyFont="1" applyFill="1" applyBorder="1" applyAlignment="1">
      <alignment horizontal="center" vertical="center" wrapText="1"/>
    </xf>
    <xf numFmtId="0" fontId="23" fillId="0" borderId="0" xfId="2" applyFont="1" applyAlignment="1">
      <alignment vertical="top"/>
    </xf>
    <xf numFmtId="0" fontId="24" fillId="0" borderId="0" xfId="2" applyFont="1" applyAlignment="1">
      <alignment vertical="top"/>
    </xf>
    <xf numFmtId="0" fontId="5" fillId="0" borderId="0" xfId="2" applyFont="1" applyAlignment="1">
      <alignment horizontal="center" vertical="top"/>
    </xf>
    <xf numFmtId="0" fontId="6" fillId="0" borderId="0" xfId="2" applyFont="1" applyAlignment="1">
      <alignment horizontal="center" vertical="top"/>
    </xf>
    <xf numFmtId="0" fontId="16" fillId="0" borderId="1" xfId="27" applyBorder="1" applyAlignment="1">
      <alignment horizontal="left" vertical="top" wrapText="1"/>
    </xf>
  </cellXfs>
  <cellStyles count="28"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7" builtinId="8"/>
    <cellStyle name="Normal" xfId="0" builtinId="0"/>
    <cellStyle name="Normal 2" xfId="1" xr:uid="{00000000-0005-0000-0000-000015000000}"/>
    <cellStyle name="Normal 2 2" xfId="2" xr:uid="{00000000-0005-0000-0000-000016000000}"/>
    <cellStyle name="Normal 2 2 2" xfId="25" xr:uid="{00000000-0005-0000-0000-000017000000}"/>
    <cellStyle name="Normal 2 3" xfId="3" xr:uid="{00000000-0005-0000-0000-000018000000}"/>
    <cellStyle name="Normal 2 3 2" xfId="26" xr:uid="{00000000-0005-0000-0000-000019000000}"/>
    <cellStyle name="Normal 2 4" xfId="24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100</xdr:row>
          <xdr:rowOff>12700</xdr:rowOff>
        </xdr:from>
        <xdr:to>
          <xdr:col>2</xdr:col>
          <xdr:colOff>1152961</xdr:colOff>
          <xdr:row>107</xdr:row>
          <xdr:rowOff>6351</xdr:rowOff>
        </xdr:to>
        <xdr:pic>
          <xdr:nvPicPr>
            <xdr:cNvPr id="3215" name="Picture 2">
              <a:extLst>
                <a:ext uri="{FF2B5EF4-FFF2-40B4-BE49-F238E27FC236}">
                  <a16:creationId xmlns:a16="http://schemas.microsoft.com/office/drawing/2014/main" id="{00000000-0008-0000-0000-00008F0C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3302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650" y="19018250"/>
              <a:ext cx="2457450" cy="12827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repository&#8230;.." TargetMode="External"/><Relationship Id="rId3" Type="http://schemas.openxmlformats.org/officeDocument/2006/relationships/hyperlink" Target="http://bit.ly/repository&#8230;.." TargetMode="External"/><Relationship Id="rId7" Type="http://schemas.openxmlformats.org/officeDocument/2006/relationships/hyperlink" Target="http://bit.ly/repository&#8230;..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://bit.ly/repository&#8230;.." TargetMode="External"/><Relationship Id="rId1" Type="http://schemas.openxmlformats.org/officeDocument/2006/relationships/hyperlink" Target="http://bit.ly/repository&#8230;.." TargetMode="External"/><Relationship Id="rId6" Type="http://schemas.openxmlformats.org/officeDocument/2006/relationships/hyperlink" Target="http://bit.ly/repository&#8230;..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bit.ly/repository&#8230;..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bit.ly/repository&#8230;.." TargetMode="External"/><Relationship Id="rId9" Type="http://schemas.openxmlformats.org/officeDocument/2006/relationships/hyperlink" Target="http://bit.ly/repository&#8230;.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3"/>
  <sheetViews>
    <sheetView showGridLines="0" tabSelected="1" topLeftCell="A3" zoomScale="80" zoomScaleNormal="80" workbookViewId="0">
      <selection activeCell="D78" sqref="D78"/>
    </sheetView>
  </sheetViews>
  <sheetFormatPr defaultColWidth="8.77734375" defaultRowHeight="14.4" x14ac:dyDescent="0.3"/>
  <cols>
    <col min="1" max="1" width="1.77734375" style="3" customWidth="1"/>
    <col min="2" max="2" width="18.77734375" style="2" customWidth="1"/>
    <col min="3" max="3" width="43.33203125" style="14" bestFit="1" customWidth="1"/>
    <col min="4" max="4" width="11" style="22" customWidth="1"/>
    <col min="5" max="5" width="10.77734375" style="7" customWidth="1"/>
    <col min="6" max="6" width="10.77734375" style="7" hidden="1" customWidth="1"/>
    <col min="7" max="7" width="9.21875" style="7" bestFit="1" customWidth="1"/>
    <col min="8" max="8" width="8.77734375" style="7" customWidth="1"/>
    <col min="9" max="10" width="8.21875" style="7" customWidth="1"/>
    <col min="11" max="11" width="11.33203125" style="14" customWidth="1"/>
    <col min="12" max="12" width="19.109375" style="17" customWidth="1"/>
    <col min="13" max="15" width="20.6640625" style="17" customWidth="1"/>
    <col min="16" max="17" width="23.6640625" style="17" customWidth="1"/>
    <col min="18" max="16384" width="8.77734375" style="3"/>
  </cols>
  <sheetData>
    <row r="1" spans="2:17" ht="27" customHeight="1" x14ac:dyDescent="0.3">
      <c r="B1" s="125" t="s">
        <v>66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3"/>
      <c r="Q1" s="3"/>
    </row>
    <row r="2" spans="2:17" ht="27" customHeight="1" x14ac:dyDescent="0.3">
      <c r="B2" s="126" t="s">
        <v>143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3"/>
      <c r="Q2" s="3"/>
    </row>
    <row r="3" spans="2:17" ht="27" customHeight="1" x14ac:dyDescent="0.3">
      <c r="B3" s="4"/>
      <c r="C3" s="4"/>
      <c r="D3" s="21"/>
      <c r="E3" s="4"/>
      <c r="F3" s="4"/>
      <c r="G3" s="15"/>
      <c r="H3" s="4"/>
    </row>
    <row r="4" spans="2:17" ht="18" x14ac:dyDescent="0.3">
      <c r="B4" s="5" t="s">
        <v>147</v>
      </c>
      <c r="C4" s="6"/>
    </row>
    <row r="5" spans="2:17" ht="49.2" x14ac:dyDescent="0.3">
      <c r="B5" s="38" t="s">
        <v>225</v>
      </c>
      <c r="C5" s="38" t="s">
        <v>0</v>
      </c>
      <c r="D5" s="39" t="s">
        <v>1</v>
      </c>
      <c r="E5" s="38" t="s">
        <v>2</v>
      </c>
      <c r="F5" s="40" t="s">
        <v>3</v>
      </c>
      <c r="G5" s="40" t="s">
        <v>62</v>
      </c>
      <c r="H5" s="38" t="s">
        <v>4</v>
      </c>
      <c r="I5" s="118" t="s">
        <v>63</v>
      </c>
      <c r="J5" s="118" t="s">
        <v>169</v>
      </c>
      <c r="K5" s="38" t="s">
        <v>64</v>
      </c>
      <c r="L5" s="40" t="s">
        <v>144</v>
      </c>
      <c r="M5" s="40" t="s">
        <v>145</v>
      </c>
      <c r="N5" s="40" t="s">
        <v>193</v>
      </c>
      <c r="O5" s="40" t="s">
        <v>192</v>
      </c>
      <c r="P5" s="40" t="s">
        <v>65</v>
      </c>
      <c r="Q5" s="40" t="s">
        <v>235</v>
      </c>
    </row>
    <row r="6" spans="2:17" x14ac:dyDescent="0.3">
      <c r="B6" s="121">
        <v>1</v>
      </c>
      <c r="C6" s="121">
        <v>2</v>
      </c>
      <c r="D6" s="122">
        <v>3</v>
      </c>
      <c r="E6" s="121">
        <v>4</v>
      </c>
      <c r="F6" s="121"/>
      <c r="G6" s="121">
        <v>5</v>
      </c>
      <c r="H6" s="121">
        <v>6</v>
      </c>
      <c r="I6" s="121">
        <v>7</v>
      </c>
      <c r="J6" s="121">
        <v>8</v>
      </c>
      <c r="K6" s="121">
        <v>9</v>
      </c>
      <c r="L6" s="121">
        <v>10</v>
      </c>
      <c r="M6" s="121">
        <v>11</v>
      </c>
      <c r="N6" s="121">
        <v>12</v>
      </c>
      <c r="O6" s="121">
        <v>13</v>
      </c>
      <c r="P6" s="121">
        <v>14</v>
      </c>
      <c r="Q6" s="121">
        <v>15</v>
      </c>
    </row>
    <row r="7" spans="2:17" ht="19.350000000000001" customHeight="1" x14ac:dyDescent="0.3">
      <c r="B7" s="47" t="s">
        <v>5</v>
      </c>
      <c r="C7" s="48" t="s">
        <v>67</v>
      </c>
      <c r="D7" s="49">
        <f>D8</f>
        <v>0.13</v>
      </c>
      <c r="E7" s="50"/>
      <c r="F7" s="51"/>
      <c r="G7" s="51"/>
      <c r="H7" s="52">
        <f>H8</f>
        <v>2.9999999999999996</v>
      </c>
      <c r="I7" s="20"/>
      <c r="J7" s="119">
        <f>J8</f>
        <v>3</v>
      </c>
      <c r="K7" s="53"/>
      <c r="L7" s="54"/>
      <c r="M7" s="54"/>
      <c r="N7" s="54"/>
      <c r="O7" s="54"/>
      <c r="P7" s="54"/>
      <c r="Q7" s="54"/>
    </row>
    <row r="8" spans="2:17" x14ac:dyDescent="0.3">
      <c r="B8" s="55" t="s">
        <v>6</v>
      </c>
      <c r="C8" s="56" t="s">
        <v>7</v>
      </c>
      <c r="D8" s="57">
        <f>SUM(D9:D18)</f>
        <v>0.13</v>
      </c>
      <c r="E8" s="58">
        <f>D8/D7</f>
        <v>1</v>
      </c>
      <c r="F8" s="59"/>
      <c r="G8" s="60">
        <f>SUM(H9:H18)</f>
        <v>2.9999999999999996</v>
      </c>
      <c r="H8" s="60">
        <f>SUM(H9:H18)*$E$8</f>
        <v>2.9999999999999996</v>
      </c>
      <c r="I8" s="20"/>
      <c r="J8" s="119">
        <f>SUM(J9:J18)*$E$8</f>
        <v>3</v>
      </c>
      <c r="K8" s="61"/>
      <c r="L8" s="62"/>
      <c r="M8" s="62"/>
      <c r="N8" s="62"/>
      <c r="O8" s="62"/>
      <c r="P8" s="62"/>
      <c r="Q8" s="62"/>
    </row>
    <row r="9" spans="2:17" ht="43.2" x14ac:dyDescent="0.3">
      <c r="B9" s="8" t="s">
        <v>8</v>
      </c>
      <c r="C9" s="9" t="s">
        <v>133</v>
      </c>
      <c r="D9" s="23">
        <v>1.2999999999999999E-2</v>
      </c>
      <c r="E9" s="10">
        <f>D9/D$8</f>
        <v>9.9999999999999992E-2</v>
      </c>
      <c r="F9" s="11">
        <v>3</v>
      </c>
      <c r="G9" s="11">
        <v>3</v>
      </c>
      <c r="H9" s="12">
        <f>G9*E9</f>
        <v>0.3</v>
      </c>
      <c r="I9" s="20">
        <v>5</v>
      </c>
      <c r="J9" s="46">
        <f>I9*E9</f>
        <v>0.49999999999999994</v>
      </c>
      <c r="K9" s="16" t="str">
        <f>IF(I9&lt;G9,"Menurun",IF(I9&gt;G9,"Meningkat","Tetap"))</f>
        <v>Meningkat</v>
      </c>
      <c r="L9" s="37" t="s">
        <v>146</v>
      </c>
      <c r="M9" s="37" t="s">
        <v>132</v>
      </c>
      <c r="N9" s="37" t="s">
        <v>174</v>
      </c>
      <c r="O9" s="37" t="s">
        <v>191</v>
      </c>
      <c r="P9" s="37" t="s">
        <v>152</v>
      </c>
      <c r="Q9" s="127" t="s">
        <v>236</v>
      </c>
    </row>
    <row r="10" spans="2:17" ht="43.2" x14ac:dyDescent="0.3">
      <c r="B10" s="8" t="s">
        <v>9</v>
      </c>
      <c r="C10" s="9" t="s">
        <v>134</v>
      </c>
      <c r="D10" s="23">
        <v>1.2999999999999999E-2</v>
      </c>
      <c r="E10" s="10">
        <f t="shared" ref="E10:E18" si="0">D10/D$8</f>
        <v>9.9999999999999992E-2</v>
      </c>
      <c r="F10" s="11">
        <v>3</v>
      </c>
      <c r="G10" s="11">
        <v>3</v>
      </c>
      <c r="H10" s="12">
        <f t="shared" ref="H10:H18" si="1">G10*E10</f>
        <v>0.3</v>
      </c>
      <c r="I10" s="20">
        <v>4</v>
      </c>
      <c r="J10" s="46">
        <f t="shared" ref="J10:J18" si="2">I10*E10</f>
        <v>0.39999999999999997</v>
      </c>
      <c r="K10" s="16" t="str">
        <f t="shared" ref="K10:K18" si="3">IF(I10&lt;G10,"Menurun",IF(I10&gt;G10,"Meningkat","Tetap"))</f>
        <v>Meningkat</v>
      </c>
      <c r="L10" s="37" t="s">
        <v>146</v>
      </c>
      <c r="M10" s="37" t="s">
        <v>132</v>
      </c>
      <c r="N10" s="37" t="s">
        <v>174</v>
      </c>
      <c r="O10" s="37" t="s">
        <v>191</v>
      </c>
      <c r="P10" s="37" t="s">
        <v>151</v>
      </c>
      <c r="Q10" s="127" t="s">
        <v>236</v>
      </c>
    </row>
    <row r="11" spans="2:17" ht="43.2" x14ac:dyDescent="0.3">
      <c r="B11" s="8" t="s">
        <v>10</v>
      </c>
      <c r="C11" s="9" t="s">
        <v>135</v>
      </c>
      <c r="D11" s="23">
        <v>1.2999999999999999E-2</v>
      </c>
      <c r="E11" s="10">
        <f t="shared" si="0"/>
        <v>9.9999999999999992E-2</v>
      </c>
      <c r="F11" s="11">
        <v>3</v>
      </c>
      <c r="G11" s="11">
        <v>3</v>
      </c>
      <c r="H11" s="12">
        <f t="shared" si="1"/>
        <v>0.3</v>
      </c>
      <c r="I11" s="20">
        <v>3</v>
      </c>
      <c r="J11" s="46">
        <f t="shared" si="2"/>
        <v>0.3</v>
      </c>
      <c r="K11" s="16" t="str">
        <f t="shared" si="3"/>
        <v>Tetap</v>
      </c>
      <c r="L11" s="37" t="s">
        <v>146</v>
      </c>
      <c r="M11" s="37" t="s">
        <v>132</v>
      </c>
      <c r="N11" s="37" t="s">
        <v>174</v>
      </c>
      <c r="O11" s="37" t="s">
        <v>191</v>
      </c>
      <c r="P11" s="37" t="s">
        <v>150</v>
      </c>
      <c r="Q11" s="127" t="s">
        <v>236</v>
      </c>
    </row>
    <row r="12" spans="2:17" ht="43.2" x14ac:dyDescent="0.3">
      <c r="B12" s="8" t="s">
        <v>11</v>
      </c>
      <c r="C12" s="9" t="s">
        <v>136</v>
      </c>
      <c r="D12" s="23">
        <v>1.2999999999999999E-2</v>
      </c>
      <c r="E12" s="10">
        <f t="shared" si="0"/>
        <v>9.9999999999999992E-2</v>
      </c>
      <c r="F12" s="11">
        <v>3</v>
      </c>
      <c r="G12" s="11">
        <v>3</v>
      </c>
      <c r="H12" s="12">
        <f t="shared" si="1"/>
        <v>0.3</v>
      </c>
      <c r="I12" s="20">
        <v>2</v>
      </c>
      <c r="J12" s="46">
        <f t="shared" si="2"/>
        <v>0.19999999999999998</v>
      </c>
      <c r="K12" s="16" t="str">
        <f t="shared" si="3"/>
        <v>Menurun</v>
      </c>
      <c r="L12" s="37" t="s">
        <v>146</v>
      </c>
      <c r="M12" s="37" t="s">
        <v>132</v>
      </c>
      <c r="N12" s="37" t="s">
        <v>174</v>
      </c>
      <c r="O12" s="37" t="s">
        <v>191</v>
      </c>
      <c r="P12" s="37" t="s">
        <v>148</v>
      </c>
      <c r="Q12" s="127" t="s">
        <v>236</v>
      </c>
    </row>
    <row r="13" spans="2:17" ht="43.2" x14ac:dyDescent="0.3">
      <c r="B13" s="8" t="s">
        <v>12</v>
      </c>
      <c r="C13" s="9" t="s">
        <v>137</v>
      </c>
      <c r="D13" s="23">
        <v>1.2999999999999999E-2</v>
      </c>
      <c r="E13" s="10">
        <f t="shared" si="0"/>
        <v>9.9999999999999992E-2</v>
      </c>
      <c r="F13" s="11">
        <v>3</v>
      </c>
      <c r="G13" s="11">
        <v>3</v>
      </c>
      <c r="H13" s="12">
        <f t="shared" si="1"/>
        <v>0.3</v>
      </c>
      <c r="I13" s="20">
        <v>1</v>
      </c>
      <c r="J13" s="46">
        <f t="shared" si="2"/>
        <v>9.9999999999999992E-2</v>
      </c>
      <c r="K13" s="16" t="str">
        <f t="shared" si="3"/>
        <v>Menurun</v>
      </c>
      <c r="L13" s="37" t="s">
        <v>146</v>
      </c>
      <c r="M13" s="37" t="s">
        <v>132</v>
      </c>
      <c r="N13" s="37" t="s">
        <v>174</v>
      </c>
      <c r="O13" s="37" t="s">
        <v>191</v>
      </c>
      <c r="P13" s="37" t="s">
        <v>149</v>
      </c>
      <c r="Q13" s="127" t="s">
        <v>236</v>
      </c>
    </row>
    <row r="14" spans="2:17" ht="43.2" x14ac:dyDescent="0.3">
      <c r="B14" s="8" t="s">
        <v>13</v>
      </c>
      <c r="C14" s="9" t="s">
        <v>138</v>
      </c>
      <c r="D14" s="23">
        <v>1.2999999999999999E-2</v>
      </c>
      <c r="E14" s="10">
        <f t="shared" si="0"/>
        <v>9.9999999999999992E-2</v>
      </c>
      <c r="F14" s="11">
        <v>3</v>
      </c>
      <c r="G14" s="11">
        <v>3</v>
      </c>
      <c r="H14" s="12">
        <f t="shared" si="1"/>
        <v>0.3</v>
      </c>
      <c r="I14" s="20">
        <v>5</v>
      </c>
      <c r="J14" s="46">
        <f t="shared" si="2"/>
        <v>0.49999999999999994</v>
      </c>
      <c r="K14" s="16" t="str">
        <f t="shared" si="3"/>
        <v>Meningkat</v>
      </c>
      <c r="L14" s="37" t="s">
        <v>146</v>
      </c>
      <c r="M14" s="37" t="s">
        <v>132</v>
      </c>
      <c r="N14" s="37" t="s">
        <v>174</v>
      </c>
      <c r="O14" s="37" t="s">
        <v>191</v>
      </c>
      <c r="P14" s="37" t="s">
        <v>153</v>
      </c>
      <c r="Q14" s="127" t="s">
        <v>236</v>
      </c>
    </row>
    <row r="15" spans="2:17" ht="55.2" x14ac:dyDescent="0.3">
      <c r="B15" s="8" t="s">
        <v>14</v>
      </c>
      <c r="C15" s="9" t="s">
        <v>139</v>
      </c>
      <c r="D15" s="23">
        <v>1.2999999999999999E-2</v>
      </c>
      <c r="E15" s="10">
        <f t="shared" si="0"/>
        <v>9.9999999999999992E-2</v>
      </c>
      <c r="F15" s="11">
        <v>3</v>
      </c>
      <c r="G15" s="11">
        <v>3</v>
      </c>
      <c r="H15" s="12">
        <f t="shared" si="1"/>
        <v>0.3</v>
      </c>
      <c r="I15" s="20">
        <v>4</v>
      </c>
      <c r="J15" s="46">
        <f t="shared" si="2"/>
        <v>0.39999999999999997</v>
      </c>
      <c r="K15" s="16" t="str">
        <f t="shared" si="3"/>
        <v>Meningkat</v>
      </c>
      <c r="L15" s="37" t="s">
        <v>146</v>
      </c>
      <c r="M15" s="37" t="s">
        <v>132</v>
      </c>
      <c r="N15" s="37" t="s">
        <v>174</v>
      </c>
      <c r="O15" s="37" t="s">
        <v>191</v>
      </c>
      <c r="P15" s="37" t="s">
        <v>154</v>
      </c>
      <c r="Q15" s="127" t="s">
        <v>236</v>
      </c>
    </row>
    <row r="16" spans="2:17" ht="57.6" x14ac:dyDescent="0.3">
      <c r="B16" s="8" t="s">
        <v>16</v>
      </c>
      <c r="C16" s="9" t="s">
        <v>140</v>
      </c>
      <c r="D16" s="23">
        <v>1.2999999999999999E-2</v>
      </c>
      <c r="E16" s="10">
        <f t="shared" si="0"/>
        <v>9.9999999999999992E-2</v>
      </c>
      <c r="F16" s="11">
        <v>3</v>
      </c>
      <c r="G16" s="11">
        <v>3</v>
      </c>
      <c r="H16" s="12">
        <f t="shared" si="1"/>
        <v>0.3</v>
      </c>
      <c r="I16" s="20">
        <v>3</v>
      </c>
      <c r="J16" s="46">
        <f t="shared" si="2"/>
        <v>0.3</v>
      </c>
      <c r="K16" s="16" t="str">
        <f t="shared" si="3"/>
        <v>Tetap</v>
      </c>
      <c r="L16" s="37" t="s">
        <v>146</v>
      </c>
      <c r="M16" s="37" t="s">
        <v>132</v>
      </c>
      <c r="N16" s="37" t="s">
        <v>174</v>
      </c>
      <c r="O16" s="37" t="s">
        <v>191</v>
      </c>
      <c r="P16" s="37" t="s">
        <v>160</v>
      </c>
      <c r="Q16" s="127" t="s">
        <v>236</v>
      </c>
    </row>
    <row r="17" spans="2:17" ht="43.2" x14ac:dyDescent="0.3">
      <c r="B17" s="8" t="s">
        <v>17</v>
      </c>
      <c r="C17" s="9" t="s">
        <v>141</v>
      </c>
      <c r="D17" s="23">
        <v>1.2999999999999999E-2</v>
      </c>
      <c r="E17" s="10">
        <f t="shared" si="0"/>
        <v>9.9999999999999992E-2</v>
      </c>
      <c r="F17" s="11">
        <v>3</v>
      </c>
      <c r="G17" s="11">
        <v>3</v>
      </c>
      <c r="H17" s="12">
        <f t="shared" si="1"/>
        <v>0.3</v>
      </c>
      <c r="I17" s="20">
        <v>2</v>
      </c>
      <c r="J17" s="46">
        <f t="shared" si="2"/>
        <v>0.19999999999999998</v>
      </c>
      <c r="K17" s="16" t="str">
        <f t="shared" si="3"/>
        <v>Menurun</v>
      </c>
      <c r="L17" s="37" t="s">
        <v>146</v>
      </c>
      <c r="M17" s="37" t="s">
        <v>132</v>
      </c>
      <c r="N17" s="37" t="s">
        <v>174</v>
      </c>
      <c r="O17" s="37" t="s">
        <v>191</v>
      </c>
      <c r="P17" s="37" t="s">
        <v>161</v>
      </c>
      <c r="Q17" s="127" t="s">
        <v>236</v>
      </c>
    </row>
    <row r="18" spans="2:17" ht="43.2" x14ac:dyDescent="0.3">
      <c r="B18" s="8" t="s">
        <v>18</v>
      </c>
      <c r="C18" s="9" t="s">
        <v>142</v>
      </c>
      <c r="D18" s="23">
        <v>1.2999999999999999E-2</v>
      </c>
      <c r="E18" s="10">
        <f t="shared" si="0"/>
        <v>9.9999999999999992E-2</v>
      </c>
      <c r="F18" s="11">
        <v>3</v>
      </c>
      <c r="G18" s="11">
        <v>3</v>
      </c>
      <c r="H18" s="12">
        <f t="shared" si="1"/>
        <v>0.3</v>
      </c>
      <c r="I18" s="20">
        <v>1</v>
      </c>
      <c r="J18" s="46">
        <f t="shared" si="2"/>
        <v>9.9999999999999992E-2</v>
      </c>
      <c r="K18" s="16" t="str">
        <f t="shared" si="3"/>
        <v>Menurun</v>
      </c>
      <c r="L18" s="37" t="s">
        <v>146</v>
      </c>
      <c r="M18" s="37" t="s">
        <v>132</v>
      </c>
      <c r="N18" s="37" t="s">
        <v>174</v>
      </c>
      <c r="O18" s="37" t="s">
        <v>191</v>
      </c>
      <c r="P18" s="37" t="s">
        <v>155</v>
      </c>
      <c r="Q18" s="127" t="s">
        <v>236</v>
      </c>
    </row>
    <row r="19" spans="2:17" x14ac:dyDescent="0.3">
      <c r="B19" s="63" t="s">
        <v>26</v>
      </c>
      <c r="C19" s="64" t="s">
        <v>27</v>
      </c>
      <c r="D19" s="65">
        <f>D20+D25+D30</f>
        <v>0.25</v>
      </c>
      <c r="E19" s="66"/>
      <c r="F19" s="67"/>
      <c r="G19" s="67"/>
      <c r="H19" s="68">
        <f>H20+H25+H30</f>
        <v>3.0000000000000004</v>
      </c>
      <c r="I19" s="20"/>
      <c r="J19" s="119">
        <f>J20+J25+J30</f>
        <v>2.2999999999999998</v>
      </c>
      <c r="K19" s="69"/>
      <c r="L19" s="70"/>
      <c r="M19" s="70"/>
      <c r="N19" s="70"/>
      <c r="O19" s="70"/>
      <c r="P19" s="70"/>
      <c r="Q19" s="70"/>
    </row>
    <row r="20" spans="2:17" x14ac:dyDescent="0.3">
      <c r="B20" s="71" t="s">
        <v>15</v>
      </c>
      <c r="C20" s="72" t="s">
        <v>70</v>
      </c>
      <c r="D20" s="73">
        <f>SUM(D21:D24)</f>
        <v>0.1</v>
      </c>
      <c r="E20" s="74">
        <f>D20/D$19</f>
        <v>0.4</v>
      </c>
      <c r="F20" s="75"/>
      <c r="G20" s="76">
        <f>SUM(H21:H24)</f>
        <v>3</v>
      </c>
      <c r="H20" s="77">
        <f>SUM(H21:H24)*$E$20</f>
        <v>1.2000000000000002</v>
      </c>
      <c r="I20" s="20"/>
      <c r="J20" s="119">
        <f>SUM(J21:J24)*$E$20</f>
        <v>1</v>
      </c>
      <c r="K20" s="78"/>
      <c r="L20" s="79"/>
      <c r="M20" s="79"/>
      <c r="N20" s="79"/>
      <c r="O20" s="79"/>
      <c r="P20" s="79"/>
      <c r="Q20" s="79"/>
    </row>
    <row r="21" spans="2:17" ht="43.2" x14ac:dyDescent="0.3">
      <c r="B21" s="8" t="s">
        <v>19</v>
      </c>
      <c r="C21" s="9" t="s">
        <v>72</v>
      </c>
      <c r="D21" s="23">
        <v>2.5000000000000001E-2</v>
      </c>
      <c r="E21" s="10">
        <f>D21/D$20</f>
        <v>0.25</v>
      </c>
      <c r="F21" s="11">
        <v>3</v>
      </c>
      <c r="G21" s="11">
        <v>3</v>
      </c>
      <c r="H21" s="12">
        <f>E21*G21</f>
        <v>0.75</v>
      </c>
      <c r="I21" s="20">
        <v>1</v>
      </c>
      <c r="J21" s="117">
        <f>I21*E21</f>
        <v>0.25</v>
      </c>
      <c r="K21" s="16" t="str">
        <f t="shared" ref="K21:K32" si="4">IF(I21&lt;G21,"Menurun",IF(I21&gt;G21,"Meningkat","Tetap"))</f>
        <v>Menurun</v>
      </c>
      <c r="L21" s="37" t="s">
        <v>158</v>
      </c>
      <c r="M21" s="37" t="s">
        <v>132</v>
      </c>
      <c r="N21" s="37" t="s">
        <v>163</v>
      </c>
      <c r="O21" s="37" t="s">
        <v>191</v>
      </c>
      <c r="P21" s="37" t="s">
        <v>194</v>
      </c>
      <c r="Q21" s="127" t="s">
        <v>236</v>
      </c>
    </row>
    <row r="22" spans="2:17" ht="43.2" x14ac:dyDescent="0.3">
      <c r="B22" s="8" t="s">
        <v>20</v>
      </c>
      <c r="C22" s="9" t="s">
        <v>73</v>
      </c>
      <c r="D22" s="23">
        <v>2.5000000000000001E-2</v>
      </c>
      <c r="E22" s="10">
        <f t="shared" ref="E22:E24" si="5">D22/D$20</f>
        <v>0.25</v>
      </c>
      <c r="F22" s="11">
        <v>3</v>
      </c>
      <c r="G22" s="11">
        <v>3</v>
      </c>
      <c r="H22" s="12">
        <f t="shared" ref="H22:H24" si="6">E22*G22</f>
        <v>0.75</v>
      </c>
      <c r="I22" s="20">
        <v>2</v>
      </c>
      <c r="J22" s="117">
        <f t="shared" ref="J22:J24" si="7">I22*E22</f>
        <v>0.5</v>
      </c>
      <c r="K22" s="16" t="str">
        <f t="shared" si="4"/>
        <v>Menurun</v>
      </c>
      <c r="L22" s="37" t="s">
        <v>158</v>
      </c>
      <c r="M22" s="37" t="s">
        <v>132</v>
      </c>
      <c r="N22" s="37" t="s">
        <v>162</v>
      </c>
      <c r="O22" s="37" t="s">
        <v>191</v>
      </c>
      <c r="P22" s="37" t="s">
        <v>170</v>
      </c>
      <c r="Q22" s="127" t="s">
        <v>236</v>
      </c>
    </row>
    <row r="23" spans="2:17" ht="100.8" x14ac:dyDescent="0.3">
      <c r="B23" s="8" t="s">
        <v>21</v>
      </c>
      <c r="C23" s="9" t="s">
        <v>74</v>
      </c>
      <c r="D23" s="23">
        <v>2.5000000000000001E-2</v>
      </c>
      <c r="E23" s="10">
        <f t="shared" si="5"/>
        <v>0.25</v>
      </c>
      <c r="F23" s="11">
        <v>3</v>
      </c>
      <c r="G23" s="11">
        <v>3</v>
      </c>
      <c r="H23" s="12">
        <f t="shared" si="6"/>
        <v>0.75</v>
      </c>
      <c r="I23" s="20">
        <v>3</v>
      </c>
      <c r="J23" s="117">
        <f t="shared" si="7"/>
        <v>0.75</v>
      </c>
      <c r="K23" s="16" t="str">
        <f t="shared" si="4"/>
        <v>Tetap</v>
      </c>
      <c r="L23" s="37" t="s">
        <v>159</v>
      </c>
      <c r="M23" s="37" t="s">
        <v>132</v>
      </c>
      <c r="N23" s="37" t="s">
        <v>162</v>
      </c>
      <c r="O23" s="37" t="s">
        <v>191</v>
      </c>
      <c r="P23" s="37" t="s">
        <v>171</v>
      </c>
      <c r="Q23" s="127" t="s">
        <v>236</v>
      </c>
    </row>
    <row r="24" spans="2:17" ht="129.6" x14ac:dyDescent="0.3">
      <c r="B24" s="8" t="s">
        <v>22</v>
      </c>
      <c r="C24" s="9" t="s">
        <v>75</v>
      </c>
      <c r="D24" s="23">
        <v>2.5000000000000001E-2</v>
      </c>
      <c r="E24" s="10">
        <f t="shared" si="5"/>
        <v>0.25</v>
      </c>
      <c r="F24" s="11">
        <v>3</v>
      </c>
      <c r="G24" s="11">
        <v>3</v>
      </c>
      <c r="H24" s="12">
        <f t="shared" si="6"/>
        <v>0.75</v>
      </c>
      <c r="I24" s="20">
        <v>4</v>
      </c>
      <c r="J24" s="117">
        <f t="shared" si="7"/>
        <v>1</v>
      </c>
      <c r="K24" s="16" t="str">
        <f t="shared" si="4"/>
        <v>Meningkat</v>
      </c>
      <c r="L24" s="37" t="s">
        <v>173</v>
      </c>
      <c r="M24" s="37" t="s">
        <v>132</v>
      </c>
      <c r="N24" s="37" t="s">
        <v>162</v>
      </c>
      <c r="O24" s="37" t="s">
        <v>191</v>
      </c>
      <c r="P24" s="37" t="s">
        <v>172</v>
      </c>
      <c r="Q24" s="127" t="s">
        <v>236</v>
      </c>
    </row>
    <row r="25" spans="2:17" x14ac:dyDescent="0.3">
      <c r="B25" s="71" t="s">
        <v>28</v>
      </c>
      <c r="C25" s="72" t="s">
        <v>35</v>
      </c>
      <c r="D25" s="73">
        <f>SUM(D26:D29)</f>
        <v>0.1</v>
      </c>
      <c r="E25" s="74">
        <f>D25/D$19</f>
        <v>0.4</v>
      </c>
      <c r="F25" s="75"/>
      <c r="G25" s="76">
        <f>SUM(H26:H29)</f>
        <v>3</v>
      </c>
      <c r="H25" s="77">
        <f>SUM(H26:H29)*$E$25</f>
        <v>1.2000000000000002</v>
      </c>
      <c r="I25" s="20"/>
      <c r="J25" s="119">
        <f>SUM(J26:J29)*$E$25</f>
        <v>1</v>
      </c>
      <c r="K25" s="78"/>
      <c r="L25" s="79"/>
      <c r="M25" s="79"/>
      <c r="N25" s="79"/>
      <c r="O25" s="79"/>
      <c r="P25" s="79"/>
      <c r="Q25" s="79"/>
    </row>
    <row r="26" spans="2:17" ht="100.8" x14ac:dyDescent="0.3">
      <c r="B26" s="8" t="s">
        <v>23</v>
      </c>
      <c r="C26" s="9" t="s">
        <v>76</v>
      </c>
      <c r="D26" s="23">
        <v>2.5000000000000001E-2</v>
      </c>
      <c r="E26" s="10">
        <f>D26/D$25</f>
        <v>0.25</v>
      </c>
      <c r="F26" s="11">
        <v>3</v>
      </c>
      <c r="G26" s="11">
        <v>3</v>
      </c>
      <c r="H26" s="12">
        <f>E26*G26</f>
        <v>0.75</v>
      </c>
      <c r="I26" s="20">
        <v>4</v>
      </c>
      <c r="J26" s="117">
        <f t="shared" ref="J26:J29" si="8">I26*E26</f>
        <v>1</v>
      </c>
      <c r="K26" s="16" t="str">
        <f t="shared" si="4"/>
        <v>Meningkat</v>
      </c>
      <c r="L26" s="37" t="s">
        <v>157</v>
      </c>
      <c r="M26" s="37" t="s">
        <v>132</v>
      </c>
      <c r="N26" s="37" t="s">
        <v>163</v>
      </c>
      <c r="O26" s="37" t="s">
        <v>191</v>
      </c>
      <c r="P26" s="37" t="s">
        <v>195</v>
      </c>
      <c r="Q26" s="127" t="s">
        <v>236</v>
      </c>
    </row>
    <row r="27" spans="2:17" ht="129.6" x14ac:dyDescent="0.3">
      <c r="B27" s="8" t="s">
        <v>24</v>
      </c>
      <c r="C27" s="9" t="s">
        <v>77</v>
      </c>
      <c r="D27" s="23">
        <v>2.5000000000000001E-2</v>
      </c>
      <c r="E27" s="10">
        <f t="shared" ref="E27:E29" si="9">D27/D$25</f>
        <v>0.25</v>
      </c>
      <c r="F27" s="11">
        <v>3</v>
      </c>
      <c r="G27" s="11">
        <v>3</v>
      </c>
      <c r="H27" s="12">
        <f>E27*G27</f>
        <v>0.75</v>
      </c>
      <c r="I27" s="20">
        <v>3</v>
      </c>
      <c r="J27" s="117">
        <f t="shared" si="8"/>
        <v>0.75</v>
      </c>
      <c r="K27" s="16" t="str">
        <f t="shared" si="4"/>
        <v>Tetap</v>
      </c>
      <c r="L27" s="37" t="s">
        <v>157</v>
      </c>
      <c r="M27" s="37" t="s">
        <v>132</v>
      </c>
      <c r="N27" s="37" t="s">
        <v>163</v>
      </c>
      <c r="O27" s="37" t="s">
        <v>191</v>
      </c>
      <c r="P27" s="37" t="s">
        <v>196</v>
      </c>
      <c r="Q27" s="127" t="s">
        <v>236</v>
      </c>
    </row>
    <row r="28" spans="2:17" ht="86.4" x14ac:dyDescent="0.3">
      <c r="B28" s="8" t="s">
        <v>25</v>
      </c>
      <c r="C28" s="9" t="s">
        <v>78</v>
      </c>
      <c r="D28" s="23">
        <v>2.5000000000000001E-2</v>
      </c>
      <c r="E28" s="10">
        <f t="shared" si="9"/>
        <v>0.25</v>
      </c>
      <c r="F28" s="11">
        <v>3</v>
      </c>
      <c r="G28" s="11">
        <v>3</v>
      </c>
      <c r="H28" s="12">
        <f>E28*G28</f>
        <v>0.75</v>
      </c>
      <c r="I28" s="20">
        <v>2</v>
      </c>
      <c r="J28" s="117">
        <f t="shared" si="8"/>
        <v>0.5</v>
      </c>
      <c r="K28" s="16" t="str">
        <f t="shared" si="4"/>
        <v>Menurun</v>
      </c>
      <c r="L28" s="37" t="s">
        <v>157</v>
      </c>
      <c r="M28" s="37" t="s">
        <v>132</v>
      </c>
      <c r="N28" s="37" t="s">
        <v>163</v>
      </c>
      <c r="O28" s="37" t="s">
        <v>191</v>
      </c>
      <c r="P28" s="37" t="s">
        <v>197</v>
      </c>
      <c r="Q28" s="127" t="s">
        <v>236</v>
      </c>
    </row>
    <row r="29" spans="2:17" ht="86.4" x14ac:dyDescent="0.3">
      <c r="B29" s="8" t="s">
        <v>29</v>
      </c>
      <c r="C29" s="9" t="s">
        <v>79</v>
      </c>
      <c r="D29" s="23">
        <v>2.5000000000000001E-2</v>
      </c>
      <c r="E29" s="10">
        <f t="shared" si="9"/>
        <v>0.25</v>
      </c>
      <c r="F29" s="11">
        <v>3</v>
      </c>
      <c r="G29" s="11">
        <v>3</v>
      </c>
      <c r="H29" s="12">
        <f>E29*G29</f>
        <v>0.75</v>
      </c>
      <c r="I29" s="20">
        <v>1</v>
      </c>
      <c r="J29" s="117">
        <f t="shared" si="8"/>
        <v>0.25</v>
      </c>
      <c r="K29" s="16" t="str">
        <f t="shared" si="4"/>
        <v>Menurun</v>
      </c>
      <c r="L29" s="37" t="s">
        <v>157</v>
      </c>
      <c r="M29" s="37" t="s">
        <v>132</v>
      </c>
      <c r="N29" s="37" t="s">
        <v>163</v>
      </c>
      <c r="O29" s="37" t="s">
        <v>191</v>
      </c>
      <c r="P29" s="37" t="s">
        <v>198</v>
      </c>
      <c r="Q29" s="127" t="s">
        <v>236</v>
      </c>
    </row>
    <row r="30" spans="2:17" x14ac:dyDescent="0.3">
      <c r="B30" s="71" t="s">
        <v>31</v>
      </c>
      <c r="C30" s="72" t="s">
        <v>71</v>
      </c>
      <c r="D30" s="73">
        <f>SUM(D31:D32)</f>
        <v>0.05</v>
      </c>
      <c r="E30" s="74">
        <f>D30/D$19</f>
        <v>0.2</v>
      </c>
      <c r="F30" s="75"/>
      <c r="G30" s="76">
        <f>SUM(H31:H32)</f>
        <v>3</v>
      </c>
      <c r="H30" s="77">
        <f>SUM(H31:H32)*$E$30</f>
        <v>0.60000000000000009</v>
      </c>
      <c r="I30" s="20"/>
      <c r="J30" s="119">
        <f>SUM(J31:J32)*$E$30</f>
        <v>0.30000000000000004</v>
      </c>
      <c r="K30" s="78"/>
      <c r="L30" s="79"/>
      <c r="M30" s="79"/>
      <c r="N30" s="79"/>
      <c r="O30" s="79"/>
      <c r="P30" s="79"/>
      <c r="Q30" s="79"/>
    </row>
    <row r="31" spans="2:17" ht="86.4" x14ac:dyDescent="0.3">
      <c r="B31" s="8" t="s">
        <v>30</v>
      </c>
      <c r="C31" s="9" t="s">
        <v>80</v>
      </c>
      <c r="D31" s="23">
        <v>2.5000000000000001E-2</v>
      </c>
      <c r="E31" s="10">
        <f>D31/D$30</f>
        <v>0.5</v>
      </c>
      <c r="F31" s="11">
        <v>0</v>
      </c>
      <c r="G31" s="11">
        <v>3</v>
      </c>
      <c r="H31" s="12">
        <f>E31*G31</f>
        <v>1.5</v>
      </c>
      <c r="I31" s="20">
        <v>1</v>
      </c>
      <c r="J31" s="117">
        <f t="shared" ref="J31:J32" si="10">I31*E31</f>
        <v>0.5</v>
      </c>
      <c r="K31" s="16" t="str">
        <f t="shared" si="4"/>
        <v>Menurun</v>
      </c>
      <c r="L31" s="37" t="s">
        <v>146</v>
      </c>
      <c r="M31" s="37" t="s">
        <v>132</v>
      </c>
      <c r="N31" s="37" t="s">
        <v>163</v>
      </c>
      <c r="O31" s="37" t="s">
        <v>191</v>
      </c>
      <c r="P31" s="37" t="s">
        <v>199</v>
      </c>
      <c r="Q31" s="127" t="s">
        <v>236</v>
      </c>
    </row>
    <row r="32" spans="2:17" ht="86.4" x14ac:dyDescent="0.3">
      <c r="B32" s="13" t="s">
        <v>32</v>
      </c>
      <c r="C32" s="9" t="s">
        <v>81</v>
      </c>
      <c r="D32" s="23">
        <v>2.5000000000000001E-2</v>
      </c>
      <c r="E32" s="10">
        <f>D32/D$30</f>
        <v>0.5</v>
      </c>
      <c r="F32" s="11">
        <v>0</v>
      </c>
      <c r="G32" s="11">
        <v>3</v>
      </c>
      <c r="H32" s="12">
        <f t="shared" ref="H32" si="11">E32*G32</f>
        <v>1.5</v>
      </c>
      <c r="I32" s="20">
        <v>2</v>
      </c>
      <c r="J32" s="117">
        <f t="shared" si="10"/>
        <v>1</v>
      </c>
      <c r="K32" s="16" t="str">
        <f t="shared" si="4"/>
        <v>Menurun</v>
      </c>
      <c r="L32" s="37" t="s">
        <v>146</v>
      </c>
      <c r="M32" s="37" t="s">
        <v>132</v>
      </c>
      <c r="N32" s="37" t="s">
        <v>163</v>
      </c>
      <c r="O32" s="37" t="s">
        <v>191</v>
      </c>
      <c r="P32" s="37" t="s">
        <v>200</v>
      </c>
      <c r="Q32" s="127" t="s">
        <v>236</v>
      </c>
    </row>
    <row r="33" spans="2:17" ht="72" x14ac:dyDescent="0.3">
      <c r="B33" s="80" t="s">
        <v>39</v>
      </c>
      <c r="C33" s="81" t="s">
        <v>69</v>
      </c>
      <c r="D33" s="82">
        <f>D34+D43</f>
        <v>0.16499999999999998</v>
      </c>
      <c r="E33" s="83"/>
      <c r="F33" s="84"/>
      <c r="G33" s="84"/>
      <c r="H33" s="85">
        <f>H34+H43</f>
        <v>3</v>
      </c>
      <c r="I33" s="20"/>
      <c r="J33" s="119">
        <f>J34+J43</f>
        <v>15</v>
      </c>
      <c r="K33" s="86"/>
      <c r="L33" s="87"/>
      <c r="M33" s="87"/>
      <c r="N33" s="87"/>
      <c r="O33" s="87"/>
      <c r="P33" s="87" t="s">
        <v>204</v>
      </c>
      <c r="Q33" s="87" t="s">
        <v>204</v>
      </c>
    </row>
    <row r="34" spans="2:17" x14ac:dyDescent="0.3">
      <c r="B34" s="41" t="s">
        <v>34</v>
      </c>
      <c r="C34" s="42" t="s">
        <v>82</v>
      </c>
      <c r="D34" s="43">
        <f>SUM(D35:D42)</f>
        <v>0.12</v>
      </c>
      <c r="E34" s="44">
        <f>D34/D$33</f>
        <v>0.72727272727272729</v>
      </c>
      <c r="F34" s="88"/>
      <c r="G34" s="89">
        <f>SUM(H35:H42)</f>
        <v>3</v>
      </c>
      <c r="H34" s="45">
        <f>SUM(H35:H42)*E34</f>
        <v>2.1818181818181817</v>
      </c>
      <c r="I34" s="20"/>
      <c r="J34" s="119">
        <f>SUM(J35:J42)*G34</f>
        <v>9</v>
      </c>
      <c r="K34" s="90"/>
      <c r="L34" s="91"/>
      <c r="M34" s="91"/>
      <c r="N34" s="91"/>
      <c r="O34" s="91"/>
      <c r="P34" s="91"/>
      <c r="Q34" s="91"/>
    </row>
    <row r="35" spans="2:17" ht="72" x14ac:dyDescent="0.3">
      <c r="B35" s="8" t="s">
        <v>33</v>
      </c>
      <c r="C35" s="9" t="s">
        <v>84</v>
      </c>
      <c r="D35" s="23">
        <v>1.4999999999999999E-2</v>
      </c>
      <c r="E35" s="10">
        <f>D35/D$34</f>
        <v>0.125</v>
      </c>
      <c r="F35" s="11">
        <v>1</v>
      </c>
      <c r="G35" s="11">
        <v>3</v>
      </c>
      <c r="H35" s="12">
        <f>E35*G35</f>
        <v>0.375</v>
      </c>
      <c r="I35" s="20">
        <v>1</v>
      </c>
      <c r="J35" s="117">
        <f t="shared" ref="J35:J42" si="12">I35*E35</f>
        <v>0.125</v>
      </c>
      <c r="K35" s="16" t="str">
        <f t="shared" ref="K35:K46" si="13">IF(I35&lt;G35,"Menurun",IF(I35&gt;G35,"Meningkat","Tetap"))</f>
        <v>Menurun</v>
      </c>
      <c r="L35" s="37" t="s">
        <v>175</v>
      </c>
      <c r="M35" s="37" t="s">
        <v>176</v>
      </c>
      <c r="N35" s="37" t="s">
        <v>178</v>
      </c>
      <c r="O35" s="37" t="s">
        <v>191</v>
      </c>
      <c r="P35" s="37" t="s">
        <v>201</v>
      </c>
      <c r="Q35" s="127" t="s">
        <v>236</v>
      </c>
    </row>
    <row r="36" spans="2:17" ht="72" x14ac:dyDescent="0.3">
      <c r="B36" s="8" t="s">
        <v>36</v>
      </c>
      <c r="C36" s="9" t="s">
        <v>85</v>
      </c>
      <c r="D36" s="23">
        <v>1.4999999999999999E-2</v>
      </c>
      <c r="E36" s="10">
        <f t="shared" ref="E36:E42" si="14">D36/D$34</f>
        <v>0.125</v>
      </c>
      <c r="F36" s="11">
        <v>3</v>
      </c>
      <c r="G36" s="11">
        <v>3</v>
      </c>
      <c r="H36" s="12">
        <f t="shared" ref="H36:H42" si="15">E36*G36</f>
        <v>0.375</v>
      </c>
      <c r="I36" s="20">
        <v>2</v>
      </c>
      <c r="J36" s="117">
        <f t="shared" si="12"/>
        <v>0.25</v>
      </c>
      <c r="K36" s="16" t="str">
        <f t="shared" si="13"/>
        <v>Menurun</v>
      </c>
      <c r="L36" s="37" t="s">
        <v>177</v>
      </c>
      <c r="M36" s="37" t="s">
        <v>132</v>
      </c>
      <c r="N36" s="37" t="s">
        <v>163</v>
      </c>
      <c r="O36" s="37" t="s">
        <v>191</v>
      </c>
      <c r="P36" s="37" t="s">
        <v>202</v>
      </c>
      <c r="Q36" s="127" t="s">
        <v>236</v>
      </c>
    </row>
    <row r="37" spans="2:17" ht="72" x14ac:dyDescent="0.3">
      <c r="B37" s="8" t="s">
        <v>37</v>
      </c>
      <c r="C37" s="9" t="s">
        <v>86</v>
      </c>
      <c r="D37" s="23">
        <v>1.4999999999999999E-2</v>
      </c>
      <c r="E37" s="10">
        <f t="shared" si="14"/>
        <v>0.125</v>
      </c>
      <c r="F37" s="11">
        <v>4</v>
      </c>
      <c r="G37" s="11">
        <v>3</v>
      </c>
      <c r="H37" s="12">
        <f t="shared" si="15"/>
        <v>0.375</v>
      </c>
      <c r="I37" s="20">
        <v>3</v>
      </c>
      <c r="J37" s="117">
        <f t="shared" si="12"/>
        <v>0.375</v>
      </c>
      <c r="K37" s="16" t="str">
        <f t="shared" si="13"/>
        <v>Tetap</v>
      </c>
      <c r="L37" s="37" t="s">
        <v>156</v>
      </c>
      <c r="M37" s="37" t="s">
        <v>132</v>
      </c>
      <c r="N37" s="37" t="s">
        <v>163</v>
      </c>
      <c r="O37" s="37" t="s">
        <v>191</v>
      </c>
      <c r="P37" s="37" t="s">
        <v>203</v>
      </c>
      <c r="Q37" s="127" t="s">
        <v>236</v>
      </c>
    </row>
    <row r="38" spans="2:17" ht="43.2" x14ac:dyDescent="0.3">
      <c r="B38" s="8" t="s">
        <v>38</v>
      </c>
      <c r="C38" s="9" t="s">
        <v>87</v>
      </c>
      <c r="D38" s="23">
        <v>1.4999999999999999E-2</v>
      </c>
      <c r="E38" s="10">
        <f t="shared" si="14"/>
        <v>0.125</v>
      </c>
      <c r="F38" s="11">
        <v>4</v>
      </c>
      <c r="G38" s="11">
        <v>3</v>
      </c>
      <c r="H38" s="12">
        <f t="shared" si="15"/>
        <v>0.375</v>
      </c>
      <c r="I38" s="20">
        <v>4</v>
      </c>
      <c r="J38" s="117">
        <f t="shared" si="12"/>
        <v>0.5</v>
      </c>
      <c r="K38" s="16" t="str">
        <f t="shared" si="13"/>
        <v>Meningkat</v>
      </c>
      <c r="L38" s="37" t="s">
        <v>157</v>
      </c>
      <c r="M38" s="37" t="s">
        <v>132</v>
      </c>
      <c r="N38" s="37" t="s">
        <v>163</v>
      </c>
      <c r="O38" s="37" t="s">
        <v>191</v>
      </c>
      <c r="P38" s="37" t="s">
        <v>164</v>
      </c>
      <c r="Q38" s="127" t="s">
        <v>236</v>
      </c>
    </row>
    <row r="39" spans="2:17" ht="57.6" x14ac:dyDescent="0.3">
      <c r="B39" s="8" t="s">
        <v>43</v>
      </c>
      <c r="C39" s="9" t="s">
        <v>88</v>
      </c>
      <c r="D39" s="23">
        <v>1.4999999999999999E-2</v>
      </c>
      <c r="E39" s="10">
        <f t="shared" si="14"/>
        <v>0.125</v>
      </c>
      <c r="F39" s="11">
        <v>4</v>
      </c>
      <c r="G39" s="11">
        <v>3</v>
      </c>
      <c r="H39" s="12">
        <f t="shared" si="15"/>
        <v>0.375</v>
      </c>
      <c r="I39" s="20">
        <v>5</v>
      </c>
      <c r="J39" s="117">
        <f t="shared" si="12"/>
        <v>0.625</v>
      </c>
      <c r="K39" s="16" t="str">
        <f t="shared" si="13"/>
        <v>Meningkat</v>
      </c>
      <c r="L39" s="37" t="s">
        <v>179</v>
      </c>
      <c r="M39" s="37" t="s">
        <v>132</v>
      </c>
      <c r="N39" s="37" t="s">
        <v>163</v>
      </c>
      <c r="O39" s="37" t="s">
        <v>191</v>
      </c>
      <c r="P39" s="37" t="s">
        <v>165</v>
      </c>
      <c r="Q39" s="127" t="s">
        <v>236</v>
      </c>
    </row>
    <row r="40" spans="2:17" ht="43.2" x14ac:dyDescent="0.3">
      <c r="B40" s="8" t="s">
        <v>44</v>
      </c>
      <c r="C40" s="9" t="s">
        <v>89</v>
      </c>
      <c r="D40" s="23">
        <v>1.4999999999999999E-2</v>
      </c>
      <c r="E40" s="10">
        <f t="shared" si="14"/>
        <v>0.125</v>
      </c>
      <c r="F40" s="11">
        <v>4</v>
      </c>
      <c r="G40" s="11">
        <v>3</v>
      </c>
      <c r="H40" s="12">
        <f t="shared" si="15"/>
        <v>0.375</v>
      </c>
      <c r="I40" s="20">
        <v>4</v>
      </c>
      <c r="J40" s="117">
        <f t="shared" si="12"/>
        <v>0.5</v>
      </c>
      <c r="K40" s="16" t="str">
        <f t="shared" si="13"/>
        <v>Meningkat</v>
      </c>
      <c r="L40" s="37" t="s">
        <v>157</v>
      </c>
      <c r="M40" s="37" t="s">
        <v>132</v>
      </c>
      <c r="N40" s="37" t="s">
        <v>163</v>
      </c>
      <c r="O40" s="37" t="s">
        <v>191</v>
      </c>
      <c r="P40" s="37" t="s">
        <v>166</v>
      </c>
      <c r="Q40" s="127" t="s">
        <v>236</v>
      </c>
    </row>
    <row r="41" spans="2:17" ht="43.2" x14ac:dyDescent="0.3">
      <c r="B41" s="8" t="s">
        <v>45</v>
      </c>
      <c r="C41" s="9" t="s">
        <v>90</v>
      </c>
      <c r="D41" s="23">
        <v>1.4999999999999999E-2</v>
      </c>
      <c r="E41" s="10">
        <f t="shared" si="14"/>
        <v>0.125</v>
      </c>
      <c r="F41" s="11">
        <v>4</v>
      </c>
      <c r="G41" s="11">
        <v>3</v>
      </c>
      <c r="H41" s="12">
        <f t="shared" si="15"/>
        <v>0.375</v>
      </c>
      <c r="I41" s="20">
        <v>3</v>
      </c>
      <c r="J41" s="117">
        <f t="shared" si="12"/>
        <v>0.375</v>
      </c>
      <c r="K41" s="16" t="str">
        <f t="shared" si="13"/>
        <v>Tetap</v>
      </c>
      <c r="L41" s="37" t="s">
        <v>173</v>
      </c>
      <c r="M41" s="37" t="s">
        <v>132</v>
      </c>
      <c r="N41" s="37" t="s">
        <v>163</v>
      </c>
      <c r="O41" s="37" t="s">
        <v>191</v>
      </c>
      <c r="P41" s="37" t="s">
        <v>167</v>
      </c>
      <c r="Q41" s="127" t="s">
        <v>236</v>
      </c>
    </row>
    <row r="42" spans="2:17" ht="43.2" x14ac:dyDescent="0.3">
      <c r="B42" s="8" t="s">
        <v>46</v>
      </c>
      <c r="C42" s="9" t="s">
        <v>91</v>
      </c>
      <c r="D42" s="23">
        <v>1.4999999999999999E-2</v>
      </c>
      <c r="E42" s="10">
        <f t="shared" si="14"/>
        <v>0.125</v>
      </c>
      <c r="F42" s="11">
        <v>4</v>
      </c>
      <c r="G42" s="11">
        <v>3</v>
      </c>
      <c r="H42" s="12">
        <f t="shared" si="15"/>
        <v>0.375</v>
      </c>
      <c r="I42" s="20">
        <v>2</v>
      </c>
      <c r="J42" s="117">
        <f t="shared" si="12"/>
        <v>0.25</v>
      </c>
      <c r="K42" s="16" t="str">
        <f t="shared" si="13"/>
        <v>Menurun</v>
      </c>
      <c r="L42" s="37" t="s">
        <v>157</v>
      </c>
      <c r="M42" s="37" t="s">
        <v>132</v>
      </c>
      <c r="N42" s="37" t="s">
        <v>163</v>
      </c>
      <c r="O42" s="37" t="s">
        <v>191</v>
      </c>
      <c r="P42" s="37" t="s">
        <v>168</v>
      </c>
      <c r="Q42" s="127" t="s">
        <v>236</v>
      </c>
    </row>
    <row r="43" spans="2:17" x14ac:dyDescent="0.3">
      <c r="B43" s="41" t="s">
        <v>41</v>
      </c>
      <c r="C43" s="42" t="s">
        <v>83</v>
      </c>
      <c r="D43" s="43">
        <f>SUM(D44:D46)</f>
        <v>4.4999999999999998E-2</v>
      </c>
      <c r="E43" s="44">
        <f>D43/D$33</f>
        <v>0.27272727272727276</v>
      </c>
      <c r="F43" s="88"/>
      <c r="G43" s="89">
        <f>SUM(H44:H46)</f>
        <v>3</v>
      </c>
      <c r="H43" s="45">
        <f>SUM(H44:H46)*E43</f>
        <v>0.81818181818181834</v>
      </c>
      <c r="I43" s="20"/>
      <c r="J43" s="119">
        <f>SUM(J44:J46)*G43</f>
        <v>6</v>
      </c>
      <c r="K43" s="90"/>
      <c r="L43" s="91"/>
      <c r="M43" s="91"/>
      <c r="N43" s="91"/>
      <c r="O43" s="91"/>
      <c r="P43" s="91"/>
      <c r="Q43" s="91"/>
    </row>
    <row r="44" spans="2:17" ht="57.6" x14ac:dyDescent="0.3">
      <c r="B44" s="8" t="s">
        <v>47</v>
      </c>
      <c r="C44" s="9" t="s">
        <v>109</v>
      </c>
      <c r="D44" s="23">
        <v>1.4999999999999999E-2</v>
      </c>
      <c r="E44" s="10">
        <f>D44/D$43</f>
        <v>0.33333333333333331</v>
      </c>
      <c r="F44" s="11">
        <v>1</v>
      </c>
      <c r="G44" s="11">
        <v>3</v>
      </c>
      <c r="H44" s="12">
        <f>E44*G44</f>
        <v>1</v>
      </c>
      <c r="I44" s="20">
        <v>1</v>
      </c>
      <c r="J44" s="117">
        <f t="shared" ref="J44:J46" si="16">I44*E44</f>
        <v>0.33333333333333331</v>
      </c>
      <c r="K44" s="16" t="str">
        <f t="shared" si="13"/>
        <v>Menurun</v>
      </c>
      <c r="L44" s="37" t="s">
        <v>180</v>
      </c>
      <c r="M44" s="37" t="s">
        <v>132</v>
      </c>
      <c r="N44" s="37" t="s">
        <v>163</v>
      </c>
      <c r="O44" s="37" t="s">
        <v>191</v>
      </c>
      <c r="P44" s="37" t="s">
        <v>207</v>
      </c>
      <c r="Q44" s="127" t="s">
        <v>236</v>
      </c>
    </row>
    <row r="45" spans="2:17" ht="57.6" x14ac:dyDescent="0.3">
      <c r="B45" s="8" t="s">
        <v>48</v>
      </c>
      <c r="C45" s="9" t="s">
        <v>110</v>
      </c>
      <c r="D45" s="23">
        <v>1.4999999999999999E-2</v>
      </c>
      <c r="E45" s="10">
        <f t="shared" ref="E45:E46" si="17">D45/D$43</f>
        <v>0.33333333333333331</v>
      </c>
      <c r="F45" s="11">
        <v>3</v>
      </c>
      <c r="G45" s="11">
        <v>3</v>
      </c>
      <c r="H45" s="12">
        <f t="shared" ref="H45:H46" si="18">E45*G45</f>
        <v>1</v>
      </c>
      <c r="I45" s="20">
        <v>2</v>
      </c>
      <c r="J45" s="117">
        <f t="shared" si="16"/>
        <v>0.66666666666666663</v>
      </c>
      <c r="K45" s="16" t="str">
        <f t="shared" si="13"/>
        <v>Menurun</v>
      </c>
      <c r="L45" s="37" t="s">
        <v>180</v>
      </c>
      <c r="M45" s="37" t="s">
        <v>132</v>
      </c>
      <c r="N45" s="37" t="s">
        <v>163</v>
      </c>
      <c r="O45" s="37" t="s">
        <v>191</v>
      </c>
      <c r="P45" s="37" t="s">
        <v>206</v>
      </c>
      <c r="Q45" s="127" t="s">
        <v>236</v>
      </c>
    </row>
    <row r="46" spans="2:17" ht="72" x14ac:dyDescent="0.3">
      <c r="B46" s="8" t="s">
        <v>49</v>
      </c>
      <c r="C46" s="9" t="s">
        <v>111</v>
      </c>
      <c r="D46" s="23">
        <v>1.4999999999999999E-2</v>
      </c>
      <c r="E46" s="10">
        <f t="shared" si="17"/>
        <v>0.33333333333333331</v>
      </c>
      <c r="F46" s="11">
        <v>4</v>
      </c>
      <c r="G46" s="11">
        <v>3</v>
      </c>
      <c r="H46" s="12">
        <f t="shared" si="18"/>
        <v>1</v>
      </c>
      <c r="I46" s="20">
        <v>3</v>
      </c>
      <c r="J46" s="117">
        <f t="shared" si="16"/>
        <v>1</v>
      </c>
      <c r="K46" s="16" t="str">
        <f t="shared" si="13"/>
        <v>Tetap</v>
      </c>
      <c r="L46" s="37" t="s">
        <v>180</v>
      </c>
      <c r="M46" s="37" t="s">
        <v>132</v>
      </c>
      <c r="N46" s="37" t="s">
        <v>163</v>
      </c>
      <c r="O46" s="37" t="s">
        <v>191</v>
      </c>
      <c r="P46" s="37" t="s">
        <v>205</v>
      </c>
      <c r="Q46" s="127" t="s">
        <v>236</v>
      </c>
    </row>
    <row r="47" spans="2:17" x14ac:dyDescent="0.3">
      <c r="B47" s="92" t="s">
        <v>68</v>
      </c>
      <c r="C47" s="93" t="s">
        <v>40</v>
      </c>
      <c r="D47" s="94">
        <f>D48+D59</f>
        <v>0.45500000000000002</v>
      </c>
      <c r="E47" s="95"/>
      <c r="F47" s="96"/>
      <c r="G47" s="96"/>
      <c r="H47" s="97">
        <f>H48+H59</f>
        <v>3</v>
      </c>
      <c r="I47" s="20"/>
      <c r="J47" s="119">
        <f>J48+J59</f>
        <v>2.686813186813187</v>
      </c>
      <c r="K47" s="98"/>
      <c r="L47" s="99"/>
      <c r="M47" s="99"/>
      <c r="N47" s="99"/>
      <c r="O47" s="99"/>
      <c r="P47" s="99"/>
      <c r="Q47" s="99"/>
    </row>
    <row r="48" spans="2:17" ht="28.8" x14ac:dyDescent="0.3">
      <c r="B48" s="100" t="s">
        <v>50</v>
      </c>
      <c r="C48" s="101" t="s">
        <v>42</v>
      </c>
      <c r="D48" s="102">
        <f>SUM(D49:D58)</f>
        <v>0.27500000000000002</v>
      </c>
      <c r="E48" s="103">
        <f>D48/D47</f>
        <v>0.60439560439560447</v>
      </c>
      <c r="F48" s="104"/>
      <c r="G48" s="105">
        <f>SUM(H49:H58)</f>
        <v>2.9999999999999996</v>
      </c>
      <c r="H48" s="106">
        <f>SUM(H49:H58)*$E$48</f>
        <v>1.8131868131868132</v>
      </c>
      <c r="I48" s="20"/>
      <c r="J48" s="119">
        <f>SUM(J49:J58)*$E$48</f>
        <v>1.6318681318681321</v>
      </c>
      <c r="K48" s="107"/>
      <c r="L48" s="108"/>
      <c r="M48" s="108"/>
      <c r="N48" s="108"/>
      <c r="O48" s="108"/>
      <c r="P48" s="108" t="s">
        <v>208</v>
      </c>
      <c r="Q48" s="108" t="s">
        <v>208</v>
      </c>
    </row>
    <row r="49" spans="1:17" ht="43.2" x14ac:dyDescent="0.3">
      <c r="B49" s="8" t="s">
        <v>52</v>
      </c>
      <c r="C49" s="9" t="s">
        <v>99</v>
      </c>
      <c r="D49" s="23">
        <v>2.75E-2</v>
      </c>
      <c r="E49" s="10">
        <f>D49/D$48</f>
        <v>9.9999999999999992E-2</v>
      </c>
      <c r="F49" s="11">
        <v>1</v>
      </c>
      <c r="G49" s="11">
        <v>3</v>
      </c>
      <c r="H49" s="12">
        <f>E49*G49</f>
        <v>0.3</v>
      </c>
      <c r="I49" s="20">
        <v>1</v>
      </c>
      <c r="J49" s="117">
        <f t="shared" ref="J49:J58" si="19">I49*E49</f>
        <v>9.9999999999999992E-2</v>
      </c>
      <c r="K49" s="16" t="str">
        <f t="shared" ref="K49:K65" si="20">IF(I49&lt;G49,"Menurun",IF(I49&gt;G49,"Meningkat","Tetap"))</f>
        <v>Menurun</v>
      </c>
      <c r="L49" s="37" t="s">
        <v>181</v>
      </c>
      <c r="M49" s="37" t="s">
        <v>132</v>
      </c>
      <c r="N49" s="37" t="s">
        <v>190</v>
      </c>
      <c r="O49" s="37" t="s">
        <v>191</v>
      </c>
      <c r="P49" s="37" t="s">
        <v>209</v>
      </c>
      <c r="Q49" s="127" t="s">
        <v>236</v>
      </c>
    </row>
    <row r="50" spans="1:17" ht="43.2" x14ac:dyDescent="0.3">
      <c r="B50" s="8" t="s">
        <v>53</v>
      </c>
      <c r="C50" s="9" t="s">
        <v>100</v>
      </c>
      <c r="D50" s="23">
        <v>2.75E-2</v>
      </c>
      <c r="E50" s="10">
        <f t="shared" ref="E50:E58" si="21">D50/D$48</f>
        <v>9.9999999999999992E-2</v>
      </c>
      <c r="F50" s="11">
        <v>3</v>
      </c>
      <c r="G50" s="11">
        <v>3</v>
      </c>
      <c r="H50" s="12">
        <f t="shared" ref="H50:H55" si="22">E50*G50</f>
        <v>0.3</v>
      </c>
      <c r="I50" s="20">
        <v>2</v>
      </c>
      <c r="J50" s="117">
        <f t="shared" si="19"/>
        <v>0.19999999999999998</v>
      </c>
      <c r="K50" s="16" t="str">
        <f t="shared" si="20"/>
        <v>Menurun</v>
      </c>
      <c r="L50" s="37" t="s">
        <v>182</v>
      </c>
      <c r="M50" s="37" t="s">
        <v>132</v>
      </c>
      <c r="N50" s="37" t="s">
        <v>190</v>
      </c>
      <c r="O50" s="37" t="s">
        <v>191</v>
      </c>
      <c r="P50" s="37" t="s">
        <v>224</v>
      </c>
      <c r="Q50" s="127" t="s">
        <v>236</v>
      </c>
    </row>
    <row r="51" spans="1:17" ht="57.6" x14ac:dyDescent="0.3">
      <c r="B51" s="8" t="s">
        <v>54</v>
      </c>
      <c r="C51" s="9" t="s">
        <v>101</v>
      </c>
      <c r="D51" s="23">
        <v>2.75E-2</v>
      </c>
      <c r="E51" s="10">
        <f t="shared" si="21"/>
        <v>9.9999999999999992E-2</v>
      </c>
      <c r="F51" s="11">
        <v>4</v>
      </c>
      <c r="G51" s="11">
        <v>3</v>
      </c>
      <c r="H51" s="12">
        <f t="shared" si="22"/>
        <v>0.3</v>
      </c>
      <c r="I51" s="20">
        <v>3</v>
      </c>
      <c r="J51" s="117">
        <f t="shared" si="19"/>
        <v>0.3</v>
      </c>
      <c r="K51" s="16" t="str">
        <f t="shared" si="20"/>
        <v>Tetap</v>
      </c>
      <c r="L51" s="37" t="s">
        <v>183</v>
      </c>
      <c r="M51" s="37" t="s">
        <v>132</v>
      </c>
      <c r="N51" s="37" t="s">
        <v>190</v>
      </c>
      <c r="O51" s="37" t="s">
        <v>191</v>
      </c>
      <c r="P51" s="37" t="s">
        <v>210</v>
      </c>
      <c r="Q51" s="127" t="s">
        <v>236</v>
      </c>
    </row>
    <row r="52" spans="1:17" ht="43.2" x14ac:dyDescent="0.3">
      <c r="B52" s="8" t="s">
        <v>92</v>
      </c>
      <c r="C52" s="9" t="s">
        <v>102</v>
      </c>
      <c r="D52" s="23">
        <v>2.75E-2</v>
      </c>
      <c r="E52" s="10">
        <f t="shared" si="21"/>
        <v>9.9999999999999992E-2</v>
      </c>
      <c r="F52" s="11">
        <v>4</v>
      </c>
      <c r="G52" s="11">
        <v>3</v>
      </c>
      <c r="H52" s="12">
        <f t="shared" si="22"/>
        <v>0.3</v>
      </c>
      <c r="I52" s="20">
        <v>4</v>
      </c>
      <c r="J52" s="117">
        <f t="shared" si="19"/>
        <v>0.39999999999999997</v>
      </c>
      <c r="K52" s="16" t="str">
        <f t="shared" si="20"/>
        <v>Meningkat</v>
      </c>
      <c r="L52" s="37" t="s">
        <v>184</v>
      </c>
      <c r="M52" s="37" t="s">
        <v>132</v>
      </c>
      <c r="N52" s="37" t="s">
        <v>190</v>
      </c>
      <c r="O52" s="37" t="s">
        <v>191</v>
      </c>
      <c r="P52" s="37" t="s">
        <v>211</v>
      </c>
      <c r="Q52" s="127" t="s">
        <v>236</v>
      </c>
    </row>
    <row r="53" spans="1:17" ht="43.2" x14ac:dyDescent="0.3">
      <c r="B53" s="8" t="s">
        <v>93</v>
      </c>
      <c r="C53" s="9" t="s">
        <v>103</v>
      </c>
      <c r="D53" s="23">
        <v>2.75E-2</v>
      </c>
      <c r="E53" s="10">
        <f t="shared" si="21"/>
        <v>9.9999999999999992E-2</v>
      </c>
      <c r="F53" s="11">
        <v>4</v>
      </c>
      <c r="G53" s="11">
        <v>3</v>
      </c>
      <c r="H53" s="12">
        <f t="shared" si="22"/>
        <v>0.3</v>
      </c>
      <c r="I53" s="20">
        <v>5</v>
      </c>
      <c r="J53" s="117">
        <f t="shared" si="19"/>
        <v>0.49999999999999994</v>
      </c>
      <c r="K53" s="16" t="str">
        <f t="shared" si="20"/>
        <v>Meningkat</v>
      </c>
      <c r="L53" s="37" t="s">
        <v>187</v>
      </c>
      <c r="M53" s="37" t="s">
        <v>132</v>
      </c>
      <c r="N53" s="37" t="s">
        <v>190</v>
      </c>
      <c r="O53" s="37" t="s">
        <v>191</v>
      </c>
      <c r="P53" s="37" t="s">
        <v>212</v>
      </c>
      <c r="Q53" s="127" t="s">
        <v>236</v>
      </c>
    </row>
    <row r="54" spans="1:17" ht="43.2" x14ac:dyDescent="0.3">
      <c r="B54" s="8" t="s">
        <v>94</v>
      </c>
      <c r="C54" s="9" t="s">
        <v>104</v>
      </c>
      <c r="D54" s="23">
        <v>2.75E-2</v>
      </c>
      <c r="E54" s="10">
        <f t="shared" si="21"/>
        <v>9.9999999999999992E-2</v>
      </c>
      <c r="F54" s="11">
        <v>0</v>
      </c>
      <c r="G54" s="11">
        <v>3</v>
      </c>
      <c r="H54" s="12">
        <f t="shared" si="22"/>
        <v>0.3</v>
      </c>
      <c r="I54" s="20">
        <v>4</v>
      </c>
      <c r="J54" s="117">
        <f t="shared" si="19"/>
        <v>0.39999999999999997</v>
      </c>
      <c r="K54" s="16" t="str">
        <f t="shared" si="20"/>
        <v>Meningkat</v>
      </c>
      <c r="L54" s="37" t="s">
        <v>185</v>
      </c>
      <c r="M54" s="37" t="s">
        <v>132</v>
      </c>
      <c r="N54" s="37" t="s">
        <v>190</v>
      </c>
      <c r="O54" s="37" t="s">
        <v>191</v>
      </c>
      <c r="P54" s="37" t="s">
        <v>213</v>
      </c>
      <c r="Q54" s="127" t="s">
        <v>236</v>
      </c>
    </row>
    <row r="55" spans="1:17" ht="43.2" x14ac:dyDescent="0.3">
      <c r="B55" s="8" t="s">
        <v>95</v>
      </c>
      <c r="C55" s="9" t="s">
        <v>105</v>
      </c>
      <c r="D55" s="23">
        <v>2.75E-2</v>
      </c>
      <c r="E55" s="10">
        <f t="shared" si="21"/>
        <v>9.9999999999999992E-2</v>
      </c>
      <c r="F55" s="11">
        <v>4</v>
      </c>
      <c r="G55" s="11">
        <v>3</v>
      </c>
      <c r="H55" s="12">
        <f t="shared" si="22"/>
        <v>0.3</v>
      </c>
      <c r="I55" s="20">
        <v>3</v>
      </c>
      <c r="J55" s="117">
        <f t="shared" si="19"/>
        <v>0.3</v>
      </c>
      <c r="K55" s="16" t="str">
        <f t="shared" si="20"/>
        <v>Tetap</v>
      </c>
      <c r="L55" s="37" t="s">
        <v>214</v>
      </c>
      <c r="M55" s="37" t="s">
        <v>132</v>
      </c>
      <c r="N55" s="37" t="s">
        <v>190</v>
      </c>
      <c r="O55" s="37" t="s">
        <v>191</v>
      </c>
      <c r="P55" s="37" t="s">
        <v>215</v>
      </c>
      <c r="Q55" s="127" t="s">
        <v>236</v>
      </c>
    </row>
    <row r="56" spans="1:17" ht="57.6" x14ac:dyDescent="0.3">
      <c r="B56" s="8" t="s">
        <v>96</v>
      </c>
      <c r="C56" s="9" t="s">
        <v>106</v>
      </c>
      <c r="D56" s="23">
        <v>2.75E-2</v>
      </c>
      <c r="E56" s="10">
        <f t="shared" si="21"/>
        <v>9.9999999999999992E-2</v>
      </c>
      <c r="F56" s="11">
        <v>4</v>
      </c>
      <c r="G56" s="11">
        <v>3</v>
      </c>
      <c r="H56" s="12">
        <f t="shared" ref="H56:H58" si="23">E56*G56</f>
        <v>0.3</v>
      </c>
      <c r="I56" s="20">
        <v>2</v>
      </c>
      <c r="J56" s="117">
        <f t="shared" si="19"/>
        <v>0.19999999999999998</v>
      </c>
      <c r="K56" s="16" t="str">
        <f t="shared" si="20"/>
        <v>Menurun</v>
      </c>
      <c r="L56" s="37" t="s">
        <v>186</v>
      </c>
      <c r="M56" s="37" t="s">
        <v>132</v>
      </c>
      <c r="N56" s="37" t="s">
        <v>190</v>
      </c>
      <c r="O56" s="37" t="s">
        <v>191</v>
      </c>
      <c r="P56" s="37" t="s">
        <v>216</v>
      </c>
      <c r="Q56" s="127" t="s">
        <v>236</v>
      </c>
    </row>
    <row r="57" spans="1:17" ht="57.6" x14ac:dyDescent="0.3">
      <c r="B57" s="8" t="s">
        <v>97</v>
      </c>
      <c r="C57" s="9" t="s">
        <v>107</v>
      </c>
      <c r="D57" s="23">
        <v>2.75E-2</v>
      </c>
      <c r="E57" s="10">
        <f t="shared" si="21"/>
        <v>9.9999999999999992E-2</v>
      </c>
      <c r="F57" s="11">
        <v>0</v>
      </c>
      <c r="G57" s="11">
        <v>3</v>
      </c>
      <c r="H57" s="12">
        <f t="shared" si="23"/>
        <v>0.3</v>
      </c>
      <c r="I57" s="20">
        <v>1</v>
      </c>
      <c r="J57" s="117">
        <f t="shared" si="19"/>
        <v>9.9999999999999992E-2</v>
      </c>
      <c r="K57" s="16" t="str">
        <f t="shared" si="20"/>
        <v>Menurun</v>
      </c>
      <c r="L57" s="37" t="s">
        <v>173</v>
      </c>
      <c r="M57" s="37" t="s">
        <v>132</v>
      </c>
      <c r="N57" s="37" t="s">
        <v>190</v>
      </c>
      <c r="O57" s="37" t="s">
        <v>191</v>
      </c>
      <c r="P57" s="37" t="s">
        <v>217</v>
      </c>
      <c r="Q57" s="127" t="s">
        <v>236</v>
      </c>
    </row>
    <row r="58" spans="1:17" ht="43.2" x14ac:dyDescent="0.3">
      <c r="B58" s="8" t="s">
        <v>98</v>
      </c>
      <c r="C58" s="9" t="s">
        <v>108</v>
      </c>
      <c r="D58" s="23">
        <v>2.75E-2</v>
      </c>
      <c r="E58" s="10">
        <f t="shared" si="21"/>
        <v>9.9999999999999992E-2</v>
      </c>
      <c r="F58" s="11">
        <v>4</v>
      </c>
      <c r="G58" s="11">
        <v>3</v>
      </c>
      <c r="H58" s="12">
        <f t="shared" si="23"/>
        <v>0.3</v>
      </c>
      <c r="I58" s="20">
        <v>2</v>
      </c>
      <c r="J58" s="117">
        <f t="shared" si="19"/>
        <v>0.19999999999999998</v>
      </c>
      <c r="K58" s="16" t="str">
        <f t="shared" si="20"/>
        <v>Menurun</v>
      </c>
      <c r="L58" s="37" t="s">
        <v>187</v>
      </c>
      <c r="M58" s="37" t="s">
        <v>132</v>
      </c>
      <c r="N58" s="37" t="s">
        <v>190</v>
      </c>
      <c r="O58" s="37" t="s">
        <v>191</v>
      </c>
      <c r="P58" s="37" t="s">
        <v>218</v>
      </c>
      <c r="Q58" s="127" t="s">
        <v>236</v>
      </c>
    </row>
    <row r="59" spans="1:17" x14ac:dyDescent="0.3">
      <c r="B59" s="100" t="s">
        <v>131</v>
      </c>
      <c r="C59" s="101" t="s">
        <v>51</v>
      </c>
      <c r="D59" s="102">
        <f>SUM(D60:D65)</f>
        <v>0.18</v>
      </c>
      <c r="E59" s="102">
        <f>D59/D47</f>
        <v>0.39560439560439559</v>
      </c>
      <c r="F59" s="104"/>
      <c r="G59" s="105">
        <f>SUM(H60:H65)</f>
        <v>3</v>
      </c>
      <c r="H59" s="106">
        <f>SUM(H60:H65)*$E$59</f>
        <v>1.1868131868131868</v>
      </c>
      <c r="I59" s="20"/>
      <c r="J59" s="119">
        <f>SUM(J60:J65)*$E$59</f>
        <v>1.0549450549450547</v>
      </c>
      <c r="K59" s="107"/>
      <c r="L59" s="108"/>
      <c r="M59" s="108"/>
      <c r="N59" s="108"/>
      <c r="O59" s="108"/>
      <c r="P59" s="108"/>
      <c r="Q59" s="108"/>
    </row>
    <row r="60" spans="1:17" ht="57.6" x14ac:dyDescent="0.3">
      <c r="B60" s="8" t="s">
        <v>112</v>
      </c>
      <c r="C60" s="9" t="s">
        <v>118</v>
      </c>
      <c r="D60" s="23">
        <v>0.03</v>
      </c>
      <c r="E60" s="10">
        <f>D60/D$59</f>
        <v>0.16666666666666666</v>
      </c>
      <c r="F60" s="11">
        <v>3</v>
      </c>
      <c r="G60" s="11">
        <v>3</v>
      </c>
      <c r="H60" s="12">
        <f>E60*G60</f>
        <v>0.5</v>
      </c>
      <c r="I60" s="20">
        <v>1</v>
      </c>
      <c r="J60" s="117">
        <f t="shared" ref="J60:J65" si="24">I60*E60</f>
        <v>0.16666666666666666</v>
      </c>
      <c r="K60" s="16" t="str">
        <f t="shared" si="20"/>
        <v>Menurun</v>
      </c>
      <c r="L60" s="37" t="s">
        <v>189</v>
      </c>
      <c r="M60" s="37" t="s">
        <v>132</v>
      </c>
      <c r="N60" s="37" t="s">
        <v>190</v>
      </c>
      <c r="O60" s="37" t="s">
        <v>191</v>
      </c>
      <c r="P60" s="37" t="s">
        <v>219</v>
      </c>
      <c r="Q60" s="127" t="s">
        <v>236</v>
      </c>
    </row>
    <row r="61" spans="1:17" ht="43.2" x14ac:dyDescent="0.3">
      <c r="B61" s="8" t="s">
        <v>113</v>
      </c>
      <c r="C61" s="9" t="s">
        <v>119</v>
      </c>
      <c r="D61" s="23">
        <v>0.03</v>
      </c>
      <c r="E61" s="10">
        <f t="shared" ref="E61:E65" si="25">D61/D$59</f>
        <v>0.16666666666666666</v>
      </c>
      <c r="F61" s="11">
        <v>2</v>
      </c>
      <c r="G61" s="11">
        <v>3</v>
      </c>
      <c r="H61" s="12">
        <f t="shared" ref="H61:H65" si="26">E61*G61</f>
        <v>0.5</v>
      </c>
      <c r="I61" s="20">
        <v>2</v>
      </c>
      <c r="J61" s="117">
        <f t="shared" si="24"/>
        <v>0.33333333333333331</v>
      </c>
      <c r="K61" s="16"/>
      <c r="L61" s="37" t="s">
        <v>157</v>
      </c>
      <c r="M61" s="37" t="s">
        <v>132</v>
      </c>
      <c r="N61" s="37" t="s">
        <v>190</v>
      </c>
      <c r="O61" s="37" t="s">
        <v>191</v>
      </c>
      <c r="P61" s="37" t="s">
        <v>220</v>
      </c>
      <c r="Q61" s="127" t="s">
        <v>236</v>
      </c>
    </row>
    <row r="62" spans="1:17" s="2" customFormat="1" ht="43.2" x14ac:dyDescent="0.3">
      <c r="A62" s="3"/>
      <c r="B62" s="8" t="s">
        <v>114</v>
      </c>
      <c r="C62" s="9" t="s">
        <v>120</v>
      </c>
      <c r="D62" s="23">
        <v>0.03</v>
      </c>
      <c r="E62" s="10">
        <f t="shared" si="25"/>
        <v>0.16666666666666666</v>
      </c>
      <c r="F62" s="11">
        <v>2</v>
      </c>
      <c r="G62" s="11">
        <v>3</v>
      </c>
      <c r="H62" s="12">
        <f t="shared" si="26"/>
        <v>0.5</v>
      </c>
      <c r="I62" s="20">
        <v>3</v>
      </c>
      <c r="J62" s="117">
        <f t="shared" si="24"/>
        <v>0.5</v>
      </c>
      <c r="K62" s="16" t="str">
        <f t="shared" si="20"/>
        <v>Tetap</v>
      </c>
      <c r="L62" s="37" t="s">
        <v>188</v>
      </c>
      <c r="M62" s="37" t="s">
        <v>132</v>
      </c>
      <c r="N62" s="37" t="s">
        <v>190</v>
      </c>
      <c r="O62" s="37" t="s">
        <v>191</v>
      </c>
      <c r="P62" s="37" t="s">
        <v>221</v>
      </c>
      <c r="Q62" s="127" t="s">
        <v>236</v>
      </c>
    </row>
    <row r="63" spans="1:17" s="2" customFormat="1" ht="43.2" x14ac:dyDescent="0.3">
      <c r="A63" s="3"/>
      <c r="B63" s="8" t="s">
        <v>115</v>
      </c>
      <c r="C63" s="9" t="s">
        <v>121</v>
      </c>
      <c r="D63" s="23">
        <v>0.03</v>
      </c>
      <c r="E63" s="10">
        <f t="shared" si="25"/>
        <v>0.16666666666666666</v>
      </c>
      <c r="F63" s="11">
        <v>3</v>
      </c>
      <c r="G63" s="11">
        <v>3</v>
      </c>
      <c r="H63" s="12">
        <f t="shared" si="26"/>
        <v>0.5</v>
      </c>
      <c r="I63" s="20">
        <v>4</v>
      </c>
      <c r="J63" s="117">
        <f t="shared" si="24"/>
        <v>0.66666666666666663</v>
      </c>
      <c r="K63" s="16" t="str">
        <f t="shared" si="20"/>
        <v>Meningkat</v>
      </c>
      <c r="L63" s="37" t="s">
        <v>223</v>
      </c>
      <c r="M63" s="37" t="s">
        <v>132</v>
      </c>
      <c r="N63" s="37" t="s">
        <v>190</v>
      </c>
      <c r="O63" s="37" t="s">
        <v>191</v>
      </c>
      <c r="P63" s="37" t="s">
        <v>222</v>
      </c>
      <c r="Q63" s="127" t="s">
        <v>236</v>
      </c>
    </row>
    <row r="64" spans="1:17" s="2" customFormat="1" ht="43.2" x14ac:dyDescent="0.3">
      <c r="A64" s="3"/>
      <c r="B64" s="8" t="s">
        <v>116</v>
      </c>
      <c r="C64" s="9" t="s">
        <v>122</v>
      </c>
      <c r="D64" s="23">
        <v>0.03</v>
      </c>
      <c r="E64" s="10">
        <f t="shared" si="25"/>
        <v>0.16666666666666666</v>
      </c>
      <c r="F64" s="11">
        <v>2</v>
      </c>
      <c r="G64" s="11">
        <v>3</v>
      </c>
      <c r="H64" s="12">
        <f t="shared" si="26"/>
        <v>0.5</v>
      </c>
      <c r="I64" s="20">
        <v>5</v>
      </c>
      <c r="J64" s="117">
        <f t="shared" si="24"/>
        <v>0.83333333333333326</v>
      </c>
      <c r="K64" s="16" t="str">
        <f t="shared" si="20"/>
        <v>Meningkat</v>
      </c>
      <c r="L64" s="37" t="s">
        <v>223</v>
      </c>
      <c r="M64" s="37" t="s">
        <v>132</v>
      </c>
      <c r="N64" s="37" t="s">
        <v>190</v>
      </c>
      <c r="O64" s="37" t="s">
        <v>191</v>
      </c>
      <c r="P64" s="37" t="s">
        <v>222</v>
      </c>
      <c r="Q64" s="127" t="s">
        <v>236</v>
      </c>
    </row>
    <row r="65" spans="1:17" s="2" customFormat="1" ht="43.2" x14ac:dyDescent="0.3">
      <c r="A65" s="3"/>
      <c r="B65" s="8" t="s">
        <v>117</v>
      </c>
      <c r="C65" s="9" t="s">
        <v>123</v>
      </c>
      <c r="D65" s="23">
        <v>0.03</v>
      </c>
      <c r="E65" s="10">
        <f t="shared" si="25"/>
        <v>0.16666666666666666</v>
      </c>
      <c r="F65" s="11">
        <v>2</v>
      </c>
      <c r="G65" s="11">
        <v>3</v>
      </c>
      <c r="H65" s="12">
        <f t="shared" si="26"/>
        <v>0.5</v>
      </c>
      <c r="I65" s="20">
        <v>1</v>
      </c>
      <c r="J65" s="117">
        <f t="shared" si="24"/>
        <v>0.16666666666666666</v>
      </c>
      <c r="K65" s="16" t="str">
        <f t="shared" si="20"/>
        <v>Menurun</v>
      </c>
      <c r="L65" s="37" t="s">
        <v>223</v>
      </c>
      <c r="M65" s="37" t="s">
        <v>132</v>
      </c>
      <c r="N65" s="37" t="s">
        <v>190</v>
      </c>
      <c r="O65" s="37" t="s">
        <v>191</v>
      </c>
      <c r="P65" s="37" t="s">
        <v>222</v>
      </c>
      <c r="Q65" s="127" t="s">
        <v>236</v>
      </c>
    </row>
    <row r="66" spans="1:17" s="2" customFormat="1" ht="27" customHeight="1" x14ac:dyDescent="0.3">
      <c r="A66" s="3"/>
      <c r="B66" s="109" t="s">
        <v>55</v>
      </c>
      <c r="C66" s="110"/>
      <c r="D66" s="111">
        <f>D7+D19+D47+D33</f>
        <v>1</v>
      </c>
      <c r="E66" s="112"/>
      <c r="F66" s="113"/>
      <c r="G66" s="113"/>
      <c r="H66" s="114">
        <f>($D$7*H7)+($D$19*H19)+($D$47*H47)+(H33*D33)</f>
        <v>3</v>
      </c>
      <c r="I66" s="19"/>
      <c r="J66" s="120">
        <f>($D$7*J7)+($D$19*J19)+($D$47*J47)+(J33*F33)</f>
        <v>2.1875</v>
      </c>
      <c r="K66" s="115"/>
      <c r="L66" s="116"/>
      <c r="M66" s="116"/>
      <c r="N66" s="116"/>
      <c r="O66" s="116"/>
      <c r="P66" s="116"/>
      <c r="Q66" s="116"/>
    </row>
    <row r="69" spans="1:17" ht="18" x14ac:dyDescent="0.3">
      <c r="B69" s="5" t="s">
        <v>231</v>
      </c>
    </row>
    <row r="70" spans="1:17" ht="18" x14ac:dyDescent="0.3">
      <c r="B70" s="123" t="s">
        <v>234</v>
      </c>
    </row>
    <row r="71" spans="1:17" ht="18" x14ac:dyDescent="0.3">
      <c r="B71" s="123" t="s">
        <v>233</v>
      </c>
    </row>
    <row r="72" spans="1:17" ht="18" x14ac:dyDescent="0.3">
      <c r="B72" s="123" t="s">
        <v>232</v>
      </c>
    </row>
    <row r="73" spans="1:17" ht="18" x14ac:dyDescent="0.3">
      <c r="B73" s="123" t="s">
        <v>238</v>
      </c>
    </row>
    <row r="74" spans="1:17" ht="18" x14ac:dyDescent="0.3">
      <c r="B74" s="123" t="s">
        <v>237</v>
      </c>
    </row>
    <row r="75" spans="1:17" ht="18" x14ac:dyDescent="0.3">
      <c r="B75" s="123"/>
    </row>
    <row r="76" spans="1:17" s="24" customFormat="1" ht="24" thickBot="1" x14ac:dyDescent="0.35">
      <c r="B76" s="29" t="s">
        <v>126</v>
      </c>
      <c r="C76" s="27"/>
      <c r="D76" s="25"/>
      <c r="E76" s="26"/>
      <c r="F76" s="26"/>
      <c r="G76" s="26"/>
      <c r="H76" s="26"/>
      <c r="I76" s="26"/>
      <c r="J76" s="26"/>
      <c r="K76" s="27"/>
      <c r="L76" s="28"/>
      <c r="M76" s="28"/>
      <c r="N76" s="28"/>
      <c r="O76" s="28"/>
      <c r="P76" s="28"/>
      <c r="Q76" s="28"/>
    </row>
    <row r="77" spans="1:17" ht="15" thickBot="1" x14ac:dyDescent="0.35">
      <c r="B77" s="30" t="s">
        <v>124</v>
      </c>
      <c r="C77" s="31" t="s">
        <v>125</v>
      </c>
      <c r="D77" s="31" t="s">
        <v>127</v>
      </c>
    </row>
    <row r="78" spans="1:17" ht="15" thickBot="1" x14ac:dyDescent="0.35">
      <c r="B78" s="32" t="s">
        <v>5</v>
      </c>
      <c r="C78" s="33" t="s">
        <v>67</v>
      </c>
      <c r="D78" s="34">
        <f>H7</f>
        <v>2.9999999999999996</v>
      </c>
    </row>
    <row r="79" spans="1:17" ht="15" thickBot="1" x14ac:dyDescent="0.35">
      <c r="B79" s="32" t="s">
        <v>26</v>
      </c>
      <c r="C79" s="33" t="s">
        <v>27</v>
      </c>
      <c r="D79" s="34">
        <f>H19</f>
        <v>3.0000000000000004</v>
      </c>
    </row>
    <row r="80" spans="1:17" ht="15" thickBot="1" x14ac:dyDescent="0.35">
      <c r="B80" s="32" t="s">
        <v>39</v>
      </c>
      <c r="C80" s="33" t="s">
        <v>69</v>
      </c>
      <c r="D80" s="34">
        <f>H33</f>
        <v>3</v>
      </c>
    </row>
    <row r="81" spans="1:17" ht="15" thickBot="1" x14ac:dyDescent="0.35">
      <c r="B81" s="32" t="s">
        <v>68</v>
      </c>
      <c r="C81" s="33" t="s">
        <v>40</v>
      </c>
      <c r="D81" s="34">
        <f>H47</f>
        <v>3</v>
      </c>
    </row>
    <row r="83" spans="1:17" ht="15" thickBot="1" x14ac:dyDescent="0.35"/>
    <row r="84" spans="1:17" ht="15" thickBot="1" x14ac:dyDescent="0.35">
      <c r="B84" s="30" t="s">
        <v>128</v>
      </c>
      <c r="C84" s="31" t="s">
        <v>129</v>
      </c>
      <c r="D84" s="31" t="s">
        <v>127</v>
      </c>
    </row>
    <row r="85" spans="1:17" ht="15" thickBot="1" x14ac:dyDescent="0.35">
      <c r="B85" s="32" t="s">
        <v>6</v>
      </c>
      <c r="C85" s="33" t="s">
        <v>130</v>
      </c>
      <c r="D85" s="34">
        <f>G8</f>
        <v>2.9999999999999996</v>
      </c>
    </row>
    <row r="86" spans="1:17" ht="15" thickBot="1" x14ac:dyDescent="0.35">
      <c r="B86" s="32" t="s">
        <v>15</v>
      </c>
      <c r="C86" s="33" t="s">
        <v>70</v>
      </c>
      <c r="D86" s="34">
        <f>G20</f>
        <v>3</v>
      </c>
    </row>
    <row r="87" spans="1:17" ht="15" thickBot="1" x14ac:dyDescent="0.35">
      <c r="B87" s="32" t="s">
        <v>28</v>
      </c>
      <c r="C87" s="33" t="s">
        <v>35</v>
      </c>
      <c r="D87" s="34">
        <f>G25</f>
        <v>3</v>
      </c>
    </row>
    <row r="88" spans="1:17" ht="15" thickBot="1" x14ac:dyDescent="0.35">
      <c r="B88" s="32" t="s">
        <v>31</v>
      </c>
      <c r="C88" s="33" t="s">
        <v>71</v>
      </c>
      <c r="D88" s="34">
        <f>G30</f>
        <v>3</v>
      </c>
    </row>
    <row r="89" spans="1:17" ht="15" thickBot="1" x14ac:dyDescent="0.35">
      <c r="B89" s="32" t="s">
        <v>34</v>
      </c>
      <c r="C89" s="33" t="s">
        <v>82</v>
      </c>
      <c r="D89" s="34">
        <f>G34</f>
        <v>3</v>
      </c>
    </row>
    <row r="90" spans="1:17" ht="15" thickBot="1" x14ac:dyDescent="0.35">
      <c r="B90" s="32" t="s">
        <v>41</v>
      </c>
      <c r="C90" s="33" t="s">
        <v>83</v>
      </c>
      <c r="D90" s="34">
        <f>G43</f>
        <v>3</v>
      </c>
    </row>
    <row r="91" spans="1:17" ht="28.2" thickBot="1" x14ac:dyDescent="0.35">
      <c r="B91" s="32" t="s">
        <v>50</v>
      </c>
      <c r="C91" s="33" t="s">
        <v>42</v>
      </c>
      <c r="D91" s="34">
        <f>G48</f>
        <v>2.9999999999999996</v>
      </c>
    </row>
    <row r="92" spans="1:17" ht="15" thickBot="1" x14ac:dyDescent="0.35">
      <c r="B92" s="32" t="s">
        <v>131</v>
      </c>
      <c r="C92" s="33" t="s">
        <v>51</v>
      </c>
      <c r="D92" s="34">
        <f>G59</f>
        <v>3</v>
      </c>
    </row>
    <row r="93" spans="1:17" x14ac:dyDescent="0.3">
      <c r="B93" s="35"/>
      <c r="C93" s="36"/>
      <c r="D93" s="35"/>
    </row>
    <row r="94" spans="1:17" s="14" customFormat="1" ht="15.6" x14ac:dyDescent="0.3">
      <c r="A94" s="3"/>
      <c r="B94" s="1" t="s">
        <v>56</v>
      </c>
      <c r="D94" s="22"/>
      <c r="E94" s="7"/>
      <c r="F94" s="7"/>
      <c r="G94" s="7"/>
      <c r="H94" s="7"/>
      <c r="I94" s="7"/>
      <c r="J94" s="7"/>
      <c r="L94" s="18"/>
      <c r="M94" s="18"/>
      <c r="N94" s="18"/>
      <c r="O94" s="18"/>
      <c r="P94" s="18"/>
      <c r="Q94" s="18"/>
    </row>
    <row r="95" spans="1:17" s="14" customFormat="1" ht="15.6" x14ac:dyDescent="0.3">
      <c r="A95" s="3"/>
      <c r="B95" s="1" t="s">
        <v>57</v>
      </c>
      <c r="D95" s="22"/>
      <c r="E95" s="7"/>
      <c r="F95" s="7"/>
      <c r="G95" s="7"/>
      <c r="H95" s="7"/>
      <c r="I95" s="7"/>
      <c r="J95" s="7"/>
      <c r="L95" s="18"/>
      <c r="M95" s="18"/>
      <c r="N95" s="18"/>
      <c r="O95" s="18"/>
      <c r="P95" s="18"/>
      <c r="Q95" s="18"/>
    </row>
    <row r="96" spans="1:17" s="14" customFormat="1" ht="15.6" x14ac:dyDescent="0.3">
      <c r="A96" s="3"/>
      <c r="B96" s="1" t="s">
        <v>58</v>
      </c>
      <c r="D96" s="22"/>
      <c r="E96" s="7"/>
      <c r="F96" s="7"/>
      <c r="G96" s="7"/>
      <c r="H96" s="7"/>
      <c r="I96" s="7"/>
      <c r="J96" s="7"/>
      <c r="L96" s="18"/>
      <c r="M96" s="18"/>
      <c r="N96" s="18"/>
      <c r="O96" s="18"/>
      <c r="P96" s="18"/>
      <c r="Q96" s="18"/>
    </row>
    <row r="97" spans="1:17" s="14" customFormat="1" ht="15.6" x14ac:dyDescent="0.3">
      <c r="A97" s="3"/>
      <c r="B97" s="1" t="s">
        <v>59</v>
      </c>
      <c r="D97" s="22"/>
      <c r="E97" s="7"/>
      <c r="F97" s="7"/>
      <c r="G97" s="7"/>
      <c r="H97" s="7"/>
      <c r="I97" s="7"/>
      <c r="J97" s="7"/>
      <c r="L97" s="18"/>
      <c r="M97" s="18"/>
      <c r="N97" s="18"/>
      <c r="O97" s="18"/>
      <c r="P97" s="18"/>
      <c r="Q97" s="18"/>
    </row>
    <row r="98" spans="1:17" s="14" customFormat="1" ht="15.6" x14ac:dyDescent="0.3">
      <c r="A98" s="3"/>
      <c r="B98" s="1" t="s">
        <v>60</v>
      </c>
      <c r="D98" s="22"/>
      <c r="E98" s="7"/>
      <c r="F98" s="7"/>
      <c r="G98" s="7"/>
      <c r="H98" s="7"/>
      <c r="I98" s="7"/>
      <c r="J98" s="7"/>
      <c r="L98" s="18"/>
      <c r="M98" s="18"/>
      <c r="N98" s="18"/>
      <c r="O98" s="18"/>
      <c r="P98" s="18"/>
      <c r="Q98" s="18"/>
    </row>
    <row r="99" spans="1:17" s="14" customFormat="1" ht="15.6" x14ac:dyDescent="0.3">
      <c r="A99" s="3"/>
      <c r="B99" s="1" t="s">
        <v>61</v>
      </c>
      <c r="D99" s="22"/>
      <c r="E99" s="7"/>
      <c r="F99" s="7"/>
      <c r="G99" s="7"/>
      <c r="H99" s="7"/>
      <c r="I99" s="7"/>
      <c r="J99" s="7"/>
      <c r="L99" s="18"/>
      <c r="M99" s="18"/>
      <c r="N99" s="18"/>
      <c r="O99" s="18"/>
      <c r="P99" s="18"/>
      <c r="Q99" s="18"/>
    </row>
    <row r="109" spans="1:17" ht="21" x14ac:dyDescent="0.3">
      <c r="B109" s="124" t="s">
        <v>226</v>
      </c>
    </row>
    <row r="110" spans="1:17" ht="21" x14ac:dyDescent="0.3">
      <c r="B110" s="124" t="s">
        <v>227</v>
      </c>
    </row>
    <row r="111" spans="1:17" ht="21" x14ac:dyDescent="0.3">
      <c r="B111" s="124" t="s">
        <v>228</v>
      </c>
    </row>
    <row r="112" spans="1:17" ht="21" x14ac:dyDescent="0.3">
      <c r="B112" s="124" t="s">
        <v>229</v>
      </c>
    </row>
    <row r="113" spans="2:2" ht="21" x14ac:dyDescent="0.3">
      <c r="B113" s="124" t="s">
        <v>230</v>
      </c>
    </row>
  </sheetData>
  <sheetProtection insertHyperlinks="0" selectLockedCells="1" selectUnlockedCells="1"/>
  <protectedRanges>
    <protectedRange sqref="F60:G65 F26:G29 F21:G24 F31:G32 F35:G42 F49:G58 F44:G46 F9:G18" name="aspek 1"/>
  </protectedRanges>
  <mergeCells count="2">
    <mergeCell ref="B1:O1"/>
    <mergeCell ref="B2:O2"/>
  </mergeCells>
  <hyperlinks>
    <hyperlink ref="Q9" r:id="rId1" xr:uid="{D2D1A7F4-BC94-4AD2-956D-41E0645066A5}"/>
    <hyperlink ref="Q10:Q18" r:id="rId2" display="http://bit.ly/repository….." xr:uid="{A6FC8C29-2A16-4A3B-A82C-20DFAB894BA2}"/>
    <hyperlink ref="Q21:Q24" r:id="rId3" display="http://bit.ly/repository….." xr:uid="{F08D66ED-2510-448E-88C7-FEDA92C76882}"/>
    <hyperlink ref="Q26:Q29" r:id="rId4" display="http://bit.ly/repository….." xr:uid="{4736A28F-CC5C-40E0-BE9A-99DFF3307FD9}"/>
    <hyperlink ref="Q31:Q32" r:id="rId5" display="http://bit.ly/repository….." xr:uid="{0D4EFB88-6028-4D4E-8E0A-24C802C58E48}"/>
    <hyperlink ref="Q35:Q42" r:id="rId6" display="http://bit.ly/repository….." xr:uid="{83A2484D-F6A0-4777-92F4-DC93E89FB8B3}"/>
    <hyperlink ref="Q44:Q46" r:id="rId7" display="http://bit.ly/repository….." xr:uid="{0101399B-CCA4-4AE7-B6DA-BD2B32619096}"/>
    <hyperlink ref="Q49:Q58" r:id="rId8" display="http://bit.ly/repository….." xr:uid="{CEC466D8-A67A-4112-BC6B-9371535D7B95}"/>
    <hyperlink ref="Q60:Q65" r:id="rId9" display="http://bit.ly/repository….." xr:uid="{CD8AD65D-22CC-40A0-B8D6-AA144346B9C1}"/>
  </hyperlinks>
  <pageMargins left="0.25" right="0" top="0.75" bottom="0.75" header="0.3" footer="0.3"/>
  <pageSetup paperSize="9" orientation="portrait" r:id="rId10"/>
  <headerFooter>
    <oddFooter>&amp;CHal. &amp;P dari &amp;N</oddFooter>
  </headerFooter>
  <ignoredErrors>
    <ignoredError sqref="G30" formula="1"/>
  </ignoredErrors>
  <drawing r:id="rId11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Hitung Indeks</vt:lpstr>
      <vt:lpstr>'Hitung Indeks'!_Hlk34328479</vt:lpstr>
      <vt:lpstr>'Hitung Indeks'!Print_Titles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Sigit Dahisy</dc:creator>
  <cp:lastModifiedBy>Sigit S</cp:lastModifiedBy>
  <dcterms:created xsi:type="dcterms:W3CDTF">2018-07-29T09:51:03Z</dcterms:created>
  <dcterms:modified xsi:type="dcterms:W3CDTF">2022-05-30T02:13:01Z</dcterms:modified>
</cp:coreProperties>
</file>